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codeName="ThisWorkbook" defaultThemeVersion="124226"/>
  <xr:revisionPtr revIDLastSave="0" documentId="13_ncr:1_{DDC1CEC5-CE75-4DEA-9368-77043A68B60A}" xr6:coauthVersionLast="45" xr6:coauthVersionMax="45" xr10:uidLastSave="{00000000-0000-0000-0000-000000000000}"/>
  <bookViews>
    <workbookView xWindow="7068" yWindow="4092" windowWidth="30960" windowHeight="12204" xr2:uid="{00000000-000D-0000-FFFF-FFFF00000000}"/>
  </bookViews>
  <sheets>
    <sheet name="Statistiques" sheetId="7" r:id="rId1"/>
    <sheet name="Regroupements" sheetId="10" r:id="rId2"/>
    <sheet name="Recherches" sheetId="11" r:id="rId3"/>
    <sheet name="Dates" sheetId="2" r:id="rId4"/>
    <sheet name="Texte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3" l="1"/>
  <c r="C31" i="3"/>
  <c r="C32" i="3"/>
  <c r="C33" i="3"/>
  <c r="B34" i="3"/>
  <c r="B22" i="3"/>
  <c r="B13" i="3"/>
  <c r="C5" i="3"/>
  <c r="B32" i="2"/>
  <c r="B23" i="2"/>
  <c r="B15" i="2"/>
  <c r="B14" i="2"/>
  <c r="B57" i="11"/>
  <c r="B46" i="11"/>
  <c r="E15" i="11"/>
  <c r="C15" i="11"/>
  <c r="C14" i="11"/>
  <c r="E14" i="11" s="1"/>
  <c r="B15" i="11"/>
  <c r="B14" i="11"/>
  <c r="B54" i="10"/>
  <c r="B53" i="10"/>
  <c r="C14" i="10"/>
  <c r="A14" i="10"/>
  <c r="C38" i="7"/>
  <c r="C39" i="7"/>
  <c r="C40" i="7"/>
  <c r="C41" i="7"/>
  <c r="C42" i="7"/>
  <c r="C37" i="7"/>
  <c r="A29" i="7"/>
  <c r="A27" i="7"/>
  <c r="B11" i="7"/>
  <c r="B10" i="7"/>
  <c r="C34" i="3" l="1"/>
  <c r="B6" i="2"/>
</calcChain>
</file>

<file path=xl/sharedStrings.xml><?xml version="1.0" encoding="utf-8"?>
<sst xmlns="http://schemas.openxmlformats.org/spreadsheetml/2006/main" count="190" uniqueCount="142">
  <si>
    <t>Exercice 1</t>
  </si>
  <si>
    <t>Articles</t>
  </si>
  <si>
    <t>Prix HT</t>
  </si>
  <si>
    <t>Prix TTC</t>
  </si>
  <si>
    <t>Quantité</t>
  </si>
  <si>
    <t>CA HT</t>
  </si>
  <si>
    <t>Exercice 2</t>
  </si>
  <si>
    <t>Exercice 3</t>
  </si>
  <si>
    <t>Ancienneté</t>
  </si>
  <si>
    <t>Exercice 4</t>
  </si>
  <si>
    <t>&gt; Dates</t>
  </si>
  <si>
    <t>&gt; Texte</t>
  </si>
  <si>
    <t>&gt; Statistiques</t>
  </si>
  <si>
    <t>Ecrivez la formule qui permet d'indiquer s'il manque des chiffres ou s'il y a des chiffres en trop dans le numéro de téléphone. Définissez également le type de données de la cellule contenant le numéro de téléphone pour que celui-ci puisse commencer par un 0.</t>
  </si>
  <si>
    <t>Ecrivez la formule qui permet de récupérer le numéro du département à partir du code postal si celui-ci a bien une taille de 5 caractères.</t>
  </si>
  <si>
    <t>Nom</t>
  </si>
  <si>
    <t>Prénom</t>
  </si>
  <si>
    <t>Tél</t>
  </si>
  <si>
    <t>CP</t>
  </si>
  <si>
    <t>Dép</t>
  </si>
  <si>
    <t>Affichage</t>
  </si>
  <si>
    <t>Dupont</t>
  </si>
  <si>
    <t>Jean</t>
  </si>
  <si>
    <t>Ecrivez la formule qui permet de récupérer la première lettre du prénom suivie d'un point, d'un espace puis du nom.</t>
  </si>
  <si>
    <t>Elèves</t>
  </si>
  <si>
    <t>Notes</t>
  </si>
  <si>
    <t>Marie</t>
  </si>
  <si>
    <t>Luc</t>
  </si>
  <si>
    <t>Lucie</t>
  </si>
  <si>
    <t>12.5</t>
  </si>
  <si>
    <t>11.0</t>
  </si>
  <si>
    <t>16.0</t>
  </si>
  <si>
    <t>8.5</t>
  </si>
  <si>
    <t>Moyenne</t>
  </si>
  <si>
    <t>Après avoir ciblé le problème, créez une nouvelle colonne avec une formule permettant de disposer des valeurs sous la forme numérique puis calculez la moyenne.</t>
  </si>
  <si>
    <t>Date</t>
  </si>
  <si>
    <t>Nombre</t>
  </si>
  <si>
    <t>Testez plusieurs dates différentes et observez le nombre.</t>
  </si>
  <si>
    <t>J</t>
  </si>
  <si>
    <t>J+15</t>
  </si>
  <si>
    <t>J-10</t>
  </si>
  <si>
    <t>Ecrivez les formules permettant d'obtenir la date à J+15 et J-10.</t>
  </si>
  <si>
    <t>Quinzaine</t>
  </si>
  <si>
    <t>Ecrivez une formule pour indiquer si on se trouve dans la première ou la deuxième quinzaine du mois</t>
  </si>
  <si>
    <t>Facture</t>
  </si>
  <si>
    <t>Délai</t>
  </si>
  <si>
    <t>Relance</t>
  </si>
  <si>
    <t>Ecrivez une formule pour indiquer si le client doit être relancé.</t>
  </si>
  <si>
    <t>&gt; Recherches</t>
  </si>
  <si>
    <t>Plat</t>
  </si>
  <si>
    <t>Tomates</t>
  </si>
  <si>
    <t>Salade</t>
  </si>
  <si>
    <t>Code</t>
  </si>
  <si>
    <t>TO</t>
  </si>
  <si>
    <t>SA</t>
  </si>
  <si>
    <t>Ecrivez la formule qui va permettre d'obtenir le nom du plat ainsi que son prix à partir du code.</t>
  </si>
  <si>
    <t>Pizza</t>
  </si>
  <si>
    <t>PI</t>
  </si>
  <si>
    <t>PA</t>
  </si>
  <si>
    <t>Pâtes</t>
  </si>
  <si>
    <t>Glâce</t>
  </si>
  <si>
    <t>GL</t>
  </si>
  <si>
    <t>FO</t>
  </si>
  <si>
    <t>Fondant</t>
  </si>
  <si>
    <t>Total TTC</t>
  </si>
  <si>
    <t xml:space="preserve">MARTINS </t>
  </si>
  <si>
    <t xml:space="preserve">TURPIN </t>
  </si>
  <si>
    <t xml:space="preserve">MERLE </t>
  </si>
  <si>
    <t xml:space="preserve">BLANDIN </t>
  </si>
  <si>
    <t xml:space="preserve">BOULANGER </t>
  </si>
  <si>
    <t xml:space="preserve">PINSON </t>
  </si>
  <si>
    <t xml:space="preserve">FLEURY </t>
  </si>
  <si>
    <t xml:space="preserve">MICHON </t>
  </si>
  <si>
    <t xml:space="preserve">LEDUC </t>
  </si>
  <si>
    <t xml:space="preserve">RICHARD </t>
  </si>
  <si>
    <t xml:space="preserve">LEMONNIER </t>
  </si>
  <si>
    <t xml:space="preserve">LAFONT </t>
  </si>
  <si>
    <t xml:space="preserve">BRUN </t>
  </si>
  <si>
    <t xml:space="preserve">REBOUL </t>
  </si>
  <si>
    <t xml:space="preserve">MOULIN </t>
  </si>
  <si>
    <t xml:space="preserve">MURAT </t>
  </si>
  <si>
    <t xml:space="preserve">CHARRIER </t>
  </si>
  <si>
    <t xml:space="preserve">BRUNEL </t>
  </si>
  <si>
    <t xml:space="preserve">BONIN </t>
  </si>
  <si>
    <t xml:space="preserve">LEVASSEUR </t>
  </si>
  <si>
    <t xml:space="preserve">LEGROS </t>
  </si>
  <si>
    <t xml:space="preserve">VIGOUROUX </t>
  </si>
  <si>
    <t xml:space="preserve">BONNEAU </t>
  </si>
  <si>
    <t>Salaire</t>
  </si>
  <si>
    <t>Ecrivez la formule qui va permettre d'obtenir le nom du salarié le plus proche du salaire recherché.</t>
  </si>
  <si>
    <t>Remise</t>
  </si>
  <si>
    <t>CA HT client</t>
  </si>
  <si>
    <t>Ecrivez la formule qui va permettre d'obtenir la remise à partir du CA HT du client.</t>
  </si>
  <si>
    <t>&gt; Regroupements</t>
  </si>
  <si>
    <t>Bureau</t>
  </si>
  <si>
    <t>Chaise</t>
  </si>
  <si>
    <t>Lampe</t>
  </si>
  <si>
    <t>Prix moyen</t>
  </si>
  <si>
    <t>Nb articles</t>
  </si>
  <si>
    <t>Ecrivez les deux formules pour indiquer le prix moyen des articles ainsi que le nombre d'articles.</t>
  </si>
  <si>
    <t>Armoire</t>
  </si>
  <si>
    <t>Lit</t>
  </si>
  <si>
    <t>Chevet</t>
  </si>
  <si>
    <t>Ecart entre 2 plus petits prix</t>
  </si>
  <si>
    <t>Ecart entre 2 plus petits grands prix</t>
  </si>
  <si>
    <t>Ecrivez les deux formules pour indiquer l'écart entre les deux plus petits prix ainsi que les deux plus grands prix.</t>
  </si>
  <si>
    <t>Ecrivez une formule pour obtenir le rang des articles.</t>
  </si>
  <si>
    <t>Moyenne petits articles</t>
  </si>
  <si>
    <t>Moyenne gros articles</t>
  </si>
  <si>
    <t>Ecrivez les deux formules permettant d'avoir la moyenne des prix des petits et des gros articles. Un petit article a un prix en-dessous de 100 €.</t>
  </si>
  <si>
    <t xml:space="preserve">PAQUET </t>
  </si>
  <si>
    <t xml:space="preserve">GIRAUD </t>
  </si>
  <si>
    <t xml:space="preserve">THEBAULT </t>
  </si>
  <si>
    <t xml:space="preserve">POISSON </t>
  </si>
  <si>
    <t xml:space="preserve">MALET </t>
  </si>
  <si>
    <t xml:space="preserve">GARREAU </t>
  </si>
  <si>
    <t xml:space="preserve">ROUAULT </t>
  </si>
  <si>
    <t xml:space="preserve">LABORDE </t>
  </si>
  <si>
    <t xml:space="preserve">AUBRY </t>
  </si>
  <si>
    <t xml:space="preserve">CLAUDEL </t>
  </si>
  <si>
    <t xml:space="preserve">ROLAND </t>
  </si>
  <si>
    <t xml:space="preserve">ROUSSET </t>
  </si>
  <si>
    <t xml:space="preserve">DURAND </t>
  </si>
  <si>
    <t xml:space="preserve">FERNANDES </t>
  </si>
  <si>
    <t xml:space="preserve">HUBERT </t>
  </si>
  <si>
    <t xml:space="preserve">BERARD </t>
  </si>
  <si>
    <t xml:space="preserve">CARRIERE </t>
  </si>
  <si>
    <t xml:space="preserve">POIROT </t>
  </si>
  <si>
    <t xml:space="preserve">PAYET </t>
  </si>
  <si>
    <t xml:space="preserve">BOUCHARD </t>
  </si>
  <si>
    <t xml:space="preserve">JARRY </t>
  </si>
  <si>
    <t xml:space="preserve">QUERE </t>
  </si>
  <si>
    <t xml:space="preserve">BAYLE </t>
  </si>
  <si>
    <t xml:space="preserve">RAFFIN </t>
  </si>
  <si>
    <t xml:space="preserve">DEVOS </t>
  </si>
  <si>
    <t xml:space="preserve">LANGLET </t>
  </si>
  <si>
    <t xml:space="preserve">GAUCHER </t>
  </si>
  <si>
    <t>Salarié</t>
  </si>
  <si>
    <t>Stat 1</t>
  </si>
  <si>
    <t>Stat 2</t>
  </si>
  <si>
    <t>Ecrivez les deux formules permettant de calculer les deux statistiques. La première statistique correspond à la moyenne des salaires des salariés de plus de 5 ans d'ancienneté. La deuxième statistique correspond à l'ancienneté moyenne des salariés de plus de 25000 €.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</si>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</sst>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285"/>
        <bgColor indexed="64"/>
      </patternFill>
    </fill>
    <fill>
      <patternFill patternType="solid">
        <fgColor rgb="FF09324E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5" borderId="0">
      <alignment horizontal="left"/>
    </xf>
    <xf numFmtId="0" fontId="3" fillId="0" borderId="1"/>
    <xf numFmtId="0" fontId="2" fillId="2" borderId="0">
      <alignment horizontal="center"/>
    </xf>
    <xf numFmtId="0" fontId="4" fillId="3" borderId="15">
      <alignment horizontal="justify" vertical="top" wrapText="1"/>
    </xf>
    <xf numFmtId="0" fontId="1" fillId="4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NumberFormat="1"/>
    <xf numFmtId="0" fontId="5" fillId="5" borderId="0" xfId="2">
      <alignment horizontal="left"/>
    </xf>
    <xf numFmtId="0" fontId="3" fillId="0" borderId="1" xfId="3"/>
    <xf numFmtId="0" fontId="0" fillId="0" borderId="3" xfId="0" applyBorder="1"/>
    <xf numFmtId="0" fontId="0" fillId="0" borderId="5" xfId="0" applyBorder="1"/>
    <xf numFmtId="0" fontId="2" fillId="2" borderId="8" xfId="4" applyBorder="1">
      <alignment horizontal="center"/>
    </xf>
    <xf numFmtId="0" fontId="0" fillId="0" borderId="9" xfId="0" applyBorder="1"/>
    <xf numFmtId="0" fontId="2" fillId="2" borderId="12" xfId="4" applyBorder="1">
      <alignment horizontal="center"/>
    </xf>
    <xf numFmtId="0" fontId="2" fillId="2" borderId="13" xfId="4" applyBorder="1">
      <alignment horizontal="center"/>
    </xf>
    <xf numFmtId="0" fontId="2" fillId="2" borderId="14" xfId="4" applyBorder="1">
      <alignment horizontal="center"/>
    </xf>
    <xf numFmtId="0" fontId="0" fillId="0" borderId="16" xfId="0" applyBorder="1"/>
    <xf numFmtId="44" fontId="0" fillId="0" borderId="18" xfId="1" applyFont="1" applyBorder="1"/>
    <xf numFmtId="0" fontId="2" fillId="2" borderId="19" xfId="4" applyBorder="1">
      <alignment horizontal="center"/>
    </xf>
    <xf numFmtId="0" fontId="2" fillId="2" borderId="20" xfId="4" applyBorder="1">
      <alignment horizontal="center"/>
    </xf>
    <xf numFmtId="0" fontId="0" fillId="0" borderId="2" xfId="0" applyBorder="1"/>
    <xf numFmtId="0" fontId="0" fillId="0" borderId="22" xfId="0" applyBorder="1"/>
    <xf numFmtId="0" fontId="2" fillId="2" borderId="21" xfId="4" applyBorder="1">
      <alignment horizontal="center"/>
    </xf>
    <xf numFmtId="0" fontId="0" fillId="0" borderId="23" xfId="0" applyBorder="1"/>
    <xf numFmtId="0" fontId="1" fillId="4" borderId="24" xfId="6" applyBorder="1"/>
    <xf numFmtId="0" fontId="2" fillId="2" borderId="25" xfId="4" applyBorder="1">
      <alignment horizontal="center"/>
    </xf>
    <xf numFmtId="0" fontId="2" fillId="2" borderId="26" xfId="4" applyBorder="1">
      <alignment horizontal="center"/>
    </xf>
    <xf numFmtId="0" fontId="0" fillId="0" borderId="4" xfId="0" applyBorder="1"/>
    <xf numFmtId="0" fontId="0" fillId="0" borderId="27" xfId="0" applyBorder="1"/>
    <xf numFmtId="0" fontId="2" fillId="2" borderId="28" xfId="4" applyBorder="1">
      <alignment horizontal="center"/>
    </xf>
    <xf numFmtId="0" fontId="0" fillId="0" borderId="7" xfId="0" applyBorder="1"/>
    <xf numFmtId="0" fontId="0" fillId="0" borderId="11" xfId="0" applyBorder="1"/>
    <xf numFmtId="0" fontId="2" fillId="2" borderId="29" xfId="4" applyBorder="1">
      <alignment horizontal="center"/>
    </xf>
    <xf numFmtId="0" fontId="0" fillId="0" borderId="30" xfId="0" applyBorder="1"/>
    <xf numFmtId="0" fontId="0" fillId="0" borderId="31" xfId="0" applyBorder="1"/>
    <xf numFmtId="0" fontId="0" fillId="0" borderId="14" xfId="0" applyBorder="1"/>
    <xf numFmtId="0" fontId="1" fillId="4" borderId="34" xfId="6" applyBorder="1"/>
    <xf numFmtId="0" fontId="0" fillId="0" borderId="6" xfId="0" applyBorder="1"/>
    <xf numFmtId="0" fontId="0" fillId="0" borderId="0" xfId="0" applyBorder="1"/>
    <xf numFmtId="0" fontId="1" fillId="4" borderId="6" xfId="6" applyBorder="1"/>
    <xf numFmtId="14" fontId="0" fillId="0" borderId="23" xfId="0" applyNumberFormat="1" applyBorder="1"/>
    <xf numFmtId="0" fontId="0" fillId="0" borderId="24" xfId="0" applyNumberFormat="1" applyBorder="1"/>
    <xf numFmtId="44" fontId="0" fillId="0" borderId="4" xfId="1" applyFont="1" applyBorder="1"/>
    <xf numFmtId="44" fontId="0" fillId="0" borderId="7" xfId="1" applyFont="1" applyBorder="1"/>
    <xf numFmtId="0" fontId="0" fillId="0" borderId="10" xfId="0" applyBorder="1"/>
    <xf numFmtId="44" fontId="0" fillId="0" borderId="11" xfId="1" applyFont="1" applyBorder="1"/>
    <xf numFmtId="44" fontId="0" fillId="0" borderId="0" xfId="1" applyFont="1" applyBorder="1"/>
    <xf numFmtId="0" fontId="0" fillId="0" borderId="0" xfId="0" applyFill="1" applyBorder="1"/>
    <xf numFmtId="0" fontId="0" fillId="0" borderId="3" xfId="0" applyFill="1" applyBorder="1"/>
    <xf numFmtId="0" fontId="0" fillId="0" borderId="9" xfId="0" applyFill="1" applyBorder="1"/>
    <xf numFmtId="0" fontId="1" fillId="4" borderId="10" xfId="6" applyBorder="1"/>
    <xf numFmtId="0" fontId="0" fillId="0" borderId="10" xfId="0" applyFill="1" applyBorder="1"/>
    <xf numFmtId="0" fontId="0" fillId="0" borderId="32" xfId="0" applyBorder="1"/>
    <xf numFmtId="44" fontId="0" fillId="0" borderId="17" xfId="1" applyFont="1" applyBorder="1"/>
    <xf numFmtId="9" fontId="0" fillId="0" borderId="6" xfId="7" applyFont="1" applyBorder="1"/>
    <xf numFmtId="9" fontId="0" fillId="0" borderId="7" xfId="7" applyFont="1" applyBorder="1"/>
    <xf numFmtId="44" fontId="0" fillId="0" borderId="36" xfId="1" applyFont="1" applyBorder="1"/>
    <xf numFmtId="9" fontId="0" fillId="0" borderId="35" xfId="7" applyFont="1" applyBorder="1"/>
    <xf numFmtId="9" fontId="1" fillId="4" borderId="24" xfId="7" applyFill="1" applyBorder="1"/>
    <xf numFmtId="44" fontId="0" fillId="0" borderId="23" xfId="1" applyFont="1" applyBorder="1"/>
    <xf numFmtId="0" fontId="1" fillId="4" borderId="23" xfId="6" applyBorder="1"/>
    <xf numFmtId="44" fontId="0" fillId="0" borderId="0" xfId="1" applyFont="1" applyFill="1" applyBorder="1"/>
    <xf numFmtId="44" fontId="0" fillId="0" borderId="4" xfId="1" applyFont="1" applyFill="1" applyBorder="1"/>
    <xf numFmtId="0" fontId="0" fillId="0" borderId="5" xfId="0" applyFill="1" applyBorder="1"/>
    <xf numFmtId="44" fontId="0" fillId="0" borderId="7" xfId="1" applyFont="1" applyFill="1" applyBorder="1"/>
    <xf numFmtId="0" fontId="0" fillId="3" borderId="15" xfId="5" applyFont="1">
      <alignment horizontal="justify" vertical="top" wrapText="1"/>
    </xf>
    <xf numFmtId="0" fontId="4" fillId="3" borderId="15" xfId="5">
      <alignment horizontal="justify" vertical="top" wrapText="1"/>
    </xf>
    <xf numFmtId="0" fontId="2" fillId="2" borderId="16" xfId="4" applyBorder="1">
      <alignment horizontal="center"/>
    </xf>
    <xf numFmtId="0" fontId="2" fillId="2" borderId="18" xfId="4" applyBorder="1">
      <alignment horizontal="center"/>
    </xf>
    <xf numFmtId="0" fontId="2" fillId="2" borderId="17" xfId="4" applyBorder="1">
      <alignment horizontal="center"/>
    </xf>
    <xf numFmtId="0" fontId="2" fillId="2" borderId="3" xfId="4" applyBorder="1">
      <alignment horizontal="center"/>
    </xf>
    <xf numFmtId="0" fontId="2" fillId="2" borderId="2" xfId="4" applyBorder="1">
      <alignment horizontal="center"/>
    </xf>
    <xf numFmtId="0" fontId="2" fillId="2" borderId="4" xfId="4" applyBorder="1">
      <alignment horizontal="center"/>
    </xf>
    <xf numFmtId="0" fontId="1" fillId="4" borderId="2" xfId="6" applyBorder="1"/>
    <xf numFmtId="0" fontId="1" fillId="4" borderId="4" xfId="6" applyBorder="1"/>
    <xf numFmtId="0" fontId="1" fillId="4" borderId="6" xfId="6" applyBorder="1"/>
    <xf numFmtId="0" fontId="1" fillId="4" borderId="7" xfId="6" applyBorder="1"/>
    <xf numFmtId="0" fontId="2" fillId="2" borderId="12" xfId="4" applyBorder="1">
      <alignment horizontal="center"/>
    </xf>
    <xf numFmtId="0" fontId="2" fillId="2" borderId="13" xfId="4" applyBorder="1">
      <alignment horizontal="center"/>
    </xf>
    <xf numFmtId="0" fontId="2" fillId="2" borderId="14" xfId="4" applyBorder="1">
      <alignment horizontal="center"/>
    </xf>
    <xf numFmtId="0" fontId="1" fillId="4" borderId="32" xfId="6" applyBorder="1"/>
    <xf numFmtId="0" fontId="1" fillId="4" borderId="33" xfId="6" applyBorder="1"/>
    <xf numFmtId="0" fontId="1" fillId="4" borderId="34" xfId="6" applyBorder="1"/>
    <xf numFmtId="0" fontId="3" fillId="0" borderId="1" xfId="3"/>
    <xf numFmtId="44" fontId="1" fillId="4" borderId="23" xfId="6" applyNumberFormat="1" applyBorder="1"/>
    <xf numFmtId="44" fontId="1" fillId="4" borderId="3" xfId="6" applyNumberFormat="1" applyBorder="1"/>
    <xf numFmtId="44" fontId="1" fillId="4" borderId="5" xfId="6" applyNumberFormat="1" applyBorder="1"/>
    <xf numFmtId="0" fontId="3" fillId="4" borderId="21" xfId="6" applyFont="1" applyBorder="1" applyAlignment="1">
      <alignment horizontal="center"/>
    </xf>
    <xf numFmtId="0" fontId="1" fillId="4" borderId="25" xfId="6" applyBorder="1"/>
    <xf numFmtId="0" fontId="1" fillId="4" borderId="28" xfId="6" applyBorder="1"/>
    <xf numFmtId="0" fontId="1" fillId="4" borderId="26" xfId="6" applyBorder="1"/>
    <xf numFmtId="44" fontId="1" fillId="4" borderId="10" xfId="1" applyFill="1" applyBorder="1"/>
    <xf numFmtId="44" fontId="1" fillId="4" borderId="6" xfId="1" applyFill="1" applyBorder="1"/>
    <xf numFmtId="44" fontId="1" fillId="4" borderId="11" xfId="1" applyFill="1" applyBorder="1"/>
    <xf numFmtId="44" fontId="1" fillId="4" borderId="7" xfId="1" applyFill="1" applyBorder="1"/>
    <xf numFmtId="14" fontId="1" fillId="4" borderId="27" xfId="6" applyNumberFormat="1" applyBorder="1"/>
    <xf numFmtId="14" fontId="1" fillId="4" borderId="24" xfId="6" applyNumberFormat="1" applyBorder="1"/>
    <xf numFmtId="0" fontId="1" fillId="4" borderId="24" xfId="6" applyBorder="1" applyAlignment="1">
      <alignment horizontal="center"/>
    </xf>
    <xf numFmtId="0" fontId="1" fillId="4" borderId="14" xfId="6" applyBorder="1" applyAlignment="1">
      <alignment horizontal="center"/>
    </xf>
    <xf numFmtId="0" fontId="1" fillId="4" borderId="24" xfId="6" applyBorder="1" applyAlignment="1">
      <alignment horizontal="right"/>
    </xf>
    <xf numFmtId="0" fontId="1" fillId="4" borderId="24" xfId="6" applyFont="1" applyBorder="1"/>
    <xf numFmtId="0" fontId="0" fillId="0" borderId="11" xfId="0" applyNumberFormat="1" applyBorder="1"/>
    <xf numFmtId="0" fontId="3" fillId="4" borderId="37" xfId="6" applyFont="1" applyBorder="1" applyAlignment="1">
      <alignment horizontal="center"/>
    </xf>
    <xf numFmtId="0" fontId="1" fillId="4" borderId="38" xfId="6" applyBorder="1"/>
  </cellXfs>
  <cellStyles count="8">
    <cellStyle name="AckFormule" xfId="6" xr:uid="{00000000-0005-0000-0000-000000000000}"/>
    <cellStyle name="AckInfo" xfId="5" xr:uid="{00000000-0005-0000-0000-000001000000}"/>
    <cellStyle name="AckSTitre" xfId="3" xr:uid="{00000000-0005-0000-0000-000002000000}"/>
    <cellStyle name="AckTitre" xfId="2" xr:uid="{00000000-0005-0000-0000-000003000000}"/>
    <cellStyle name="AckTTitre" xfId="4" xr:uid="{00000000-0005-0000-0000-000004000000}"/>
    <cellStyle name="Monétaire" xfId="1" builtinId="4"/>
    <cellStyle name="Normal" xfId="0" builtinId="0"/>
    <cellStyle name="Pourcentage" xfId="7" builtinId="5"/>
  </cellStyles>
  <dxfs count="0"/>
  <tableStyles count="0" defaultTableStyle="TableStyleMedium2" defaultPivotStyle="PivotStyleMedium9"/>
  <colors>
    <mruColors>
      <color rgb="FF09324E"/>
      <color rgb="FFFFE285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F44"/>
  <sheetViews>
    <sheetView tabSelected="1" workbookViewId="0">
      <selection activeCell="D5" sqref="D5"/>
    </sheetView>
  </sheetViews>
  <sheetFormatPr baseColWidth="10" defaultRowHeight="14.4" x14ac:dyDescent="0.3"/>
  <sheetData>
    <row r="1" spans="1:6" s="2" customFormat="1" ht="18" x14ac:dyDescent="0.35">
      <c r="A1" s="2" t="s">
        <v>12</v>
      </c>
    </row>
    <row r="3" spans="1:6" ht="15" thickBot="1" x14ac:dyDescent="0.35">
      <c r="A3" s="3" t="s">
        <v>0</v>
      </c>
      <c r="B3" s="3"/>
      <c r="C3" s="3"/>
      <c r="D3" s="3"/>
      <c r="E3" s="3"/>
      <c r="F3" s="3"/>
    </row>
    <row r="4" spans="1:6" ht="15.6" thickTop="1" thickBot="1" x14ac:dyDescent="0.35"/>
    <row r="5" spans="1:6" ht="15" thickBot="1" x14ac:dyDescent="0.35">
      <c r="A5" s="8" t="s">
        <v>1</v>
      </c>
      <c r="B5" s="10" t="s">
        <v>2</v>
      </c>
    </row>
    <row r="6" spans="1:6" x14ac:dyDescent="0.3">
      <c r="A6" s="7" t="s">
        <v>94</v>
      </c>
      <c r="B6" s="40">
        <v>150</v>
      </c>
    </row>
    <row r="7" spans="1:6" x14ac:dyDescent="0.3">
      <c r="A7" s="4" t="s">
        <v>95</v>
      </c>
      <c r="B7" s="37">
        <v>75</v>
      </c>
    </row>
    <row r="8" spans="1:6" ht="15" thickBot="1" x14ac:dyDescent="0.35">
      <c r="A8" s="5" t="s">
        <v>96</v>
      </c>
      <c r="B8" s="38">
        <v>35</v>
      </c>
    </row>
    <row r="9" spans="1:6" ht="15" thickBot="1" x14ac:dyDescent="0.35"/>
    <row r="10" spans="1:6" x14ac:dyDescent="0.3">
      <c r="A10" s="20" t="s">
        <v>97</v>
      </c>
      <c r="B10" s="79">
        <f>AVERAGE(B6:B8)</f>
        <v>86.666666666666671</v>
      </c>
    </row>
    <row r="11" spans="1:6" ht="15" thickBot="1" x14ac:dyDescent="0.35">
      <c r="A11" s="21" t="s">
        <v>98</v>
      </c>
      <c r="B11" s="19">
        <f>COUNT(B6:B8)</f>
        <v>3</v>
      </c>
    </row>
    <row r="13" spans="1:6" ht="30" customHeight="1" x14ac:dyDescent="0.3">
      <c r="A13" s="60" t="s">
        <v>99</v>
      </c>
      <c r="B13" s="61"/>
      <c r="C13" s="61"/>
      <c r="D13" s="61"/>
      <c r="E13" s="61"/>
      <c r="F13" s="61"/>
    </row>
    <row r="16" spans="1:6" ht="15" thickBot="1" x14ac:dyDescent="0.35">
      <c r="A16" s="3" t="s">
        <v>6</v>
      </c>
      <c r="B16" s="3"/>
      <c r="C16" s="3"/>
      <c r="D16" s="3"/>
      <c r="E16" s="3"/>
      <c r="F16" s="3"/>
    </row>
    <row r="17" spans="1:6" ht="15.6" thickTop="1" thickBot="1" x14ac:dyDescent="0.35"/>
    <row r="18" spans="1:6" ht="15" thickBot="1" x14ac:dyDescent="0.35">
      <c r="A18" s="13" t="s">
        <v>1</v>
      </c>
      <c r="B18" s="14" t="s">
        <v>2</v>
      </c>
    </row>
    <row r="19" spans="1:6" x14ac:dyDescent="0.3">
      <c r="A19" s="11" t="s">
        <v>94</v>
      </c>
      <c r="B19" s="48">
        <v>150</v>
      </c>
    </row>
    <row r="20" spans="1:6" x14ac:dyDescent="0.3">
      <c r="A20" s="4" t="s">
        <v>95</v>
      </c>
      <c r="B20" s="37">
        <v>75</v>
      </c>
    </row>
    <row r="21" spans="1:6" x14ac:dyDescent="0.3">
      <c r="A21" s="4" t="s">
        <v>96</v>
      </c>
      <c r="B21" s="37">
        <v>35</v>
      </c>
    </row>
    <row r="22" spans="1:6" x14ac:dyDescent="0.3">
      <c r="A22" s="43" t="s">
        <v>100</v>
      </c>
      <c r="B22" s="57">
        <v>350</v>
      </c>
    </row>
    <row r="23" spans="1:6" x14ac:dyDescent="0.3">
      <c r="A23" s="43" t="s">
        <v>101</v>
      </c>
      <c r="B23" s="57">
        <v>450</v>
      </c>
    </row>
    <row r="24" spans="1:6" ht="15" thickBot="1" x14ac:dyDescent="0.35">
      <c r="A24" s="58" t="s">
        <v>102</v>
      </c>
      <c r="B24" s="59">
        <v>90</v>
      </c>
    </row>
    <row r="25" spans="1:6" ht="15" thickBot="1" x14ac:dyDescent="0.35"/>
    <row r="26" spans="1:6" x14ac:dyDescent="0.3">
      <c r="A26" s="62" t="s">
        <v>103</v>
      </c>
      <c r="B26" s="63"/>
      <c r="C26" s="64"/>
    </row>
    <row r="27" spans="1:6" x14ac:dyDescent="0.3">
      <c r="A27" s="80">
        <f>SMALL(B19:B24,2)-MIN(B19:B24)</f>
        <v>40</v>
      </c>
      <c r="B27" s="68"/>
      <c r="C27" s="69"/>
    </row>
    <row r="28" spans="1:6" x14ac:dyDescent="0.3">
      <c r="A28" s="65" t="s">
        <v>104</v>
      </c>
      <c r="B28" s="66"/>
      <c r="C28" s="67"/>
    </row>
    <row r="29" spans="1:6" ht="15" thickBot="1" x14ac:dyDescent="0.35">
      <c r="A29" s="81">
        <f>MAX(B19:B24)-LARGE(B19:B24,2)</f>
        <v>100</v>
      </c>
      <c r="B29" s="70"/>
      <c r="C29" s="71"/>
    </row>
    <row r="31" spans="1:6" ht="30" customHeight="1" x14ac:dyDescent="0.3">
      <c r="A31" s="60" t="s">
        <v>105</v>
      </c>
      <c r="B31" s="61"/>
      <c r="C31" s="61"/>
      <c r="D31" s="61"/>
      <c r="E31" s="61"/>
      <c r="F31" s="61"/>
    </row>
    <row r="34" spans="1:6" ht="15" thickBot="1" x14ac:dyDescent="0.35">
      <c r="A34" s="3" t="s">
        <v>7</v>
      </c>
      <c r="B34" s="3"/>
      <c r="C34" s="3"/>
      <c r="D34" s="3"/>
      <c r="E34" s="3"/>
      <c r="F34" s="3"/>
    </row>
    <row r="35" spans="1:6" ht="15.6" thickTop="1" thickBot="1" x14ac:dyDescent="0.35"/>
    <row r="36" spans="1:6" ht="15" thickBot="1" x14ac:dyDescent="0.35">
      <c r="A36" s="13" t="s">
        <v>1</v>
      </c>
      <c r="B36" s="14" t="s">
        <v>2</v>
      </c>
      <c r="C36" s="82" t="s">
        <v>141</v>
      </c>
    </row>
    <row r="37" spans="1:6" x14ac:dyDescent="0.3">
      <c r="A37" s="11" t="s">
        <v>94</v>
      </c>
      <c r="B37" s="48">
        <v>150</v>
      </c>
      <c r="C37" s="83">
        <f>RANK(B37,B$37:B$42,0)</f>
        <v>3</v>
      </c>
    </row>
    <row r="38" spans="1:6" x14ac:dyDescent="0.3">
      <c r="A38" s="4" t="s">
        <v>95</v>
      </c>
      <c r="B38" s="37">
        <v>75</v>
      </c>
      <c r="C38" s="84">
        <f t="shared" ref="C38:C42" si="0">RANK(B38,B$37:B$42,0)</f>
        <v>5</v>
      </c>
    </row>
    <row r="39" spans="1:6" x14ac:dyDescent="0.3">
      <c r="A39" s="4" t="s">
        <v>96</v>
      </c>
      <c r="B39" s="37">
        <v>35</v>
      </c>
      <c r="C39" s="84">
        <f t="shared" si="0"/>
        <v>6</v>
      </c>
    </row>
    <row r="40" spans="1:6" x14ac:dyDescent="0.3">
      <c r="A40" s="43" t="s">
        <v>100</v>
      </c>
      <c r="B40" s="57">
        <v>350</v>
      </c>
      <c r="C40" s="84">
        <f t="shared" si="0"/>
        <v>2</v>
      </c>
    </row>
    <row r="41" spans="1:6" x14ac:dyDescent="0.3">
      <c r="A41" s="43" t="s">
        <v>101</v>
      </c>
      <c r="B41" s="57">
        <v>450</v>
      </c>
      <c r="C41" s="84">
        <f t="shared" si="0"/>
        <v>1</v>
      </c>
    </row>
    <row r="42" spans="1:6" ht="15" thickBot="1" x14ac:dyDescent="0.35">
      <c r="A42" s="58" t="s">
        <v>102</v>
      </c>
      <c r="B42" s="59">
        <v>90</v>
      </c>
      <c r="C42" s="85">
        <f t="shared" si="0"/>
        <v>4</v>
      </c>
    </row>
    <row r="44" spans="1:6" x14ac:dyDescent="0.3">
      <c r="A44" s="60" t="s">
        <v>106</v>
      </c>
      <c r="B44" s="61"/>
      <c r="C44" s="61"/>
      <c r="D44" s="61"/>
      <c r="E44" s="61"/>
      <c r="F44" s="61"/>
    </row>
  </sheetData>
  <mergeCells count="7">
    <mergeCell ref="A31:F31"/>
    <mergeCell ref="A44:F44"/>
    <mergeCell ref="A13:F13"/>
    <mergeCell ref="A26:C26"/>
    <mergeCell ref="A28:C28"/>
    <mergeCell ref="A27:C27"/>
    <mergeCell ref="A29:C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56"/>
  <sheetViews>
    <sheetView workbookViewId="0">
      <selection activeCell="D5" sqref="D5"/>
    </sheetView>
  </sheetViews>
  <sheetFormatPr baseColWidth="10" defaultRowHeight="14.4" x14ac:dyDescent="0.3"/>
  <sheetData>
    <row r="1" spans="1:6" s="2" customFormat="1" ht="18" x14ac:dyDescent="0.35">
      <c r="A1" s="2" t="s">
        <v>93</v>
      </c>
    </row>
    <row r="3" spans="1:6" ht="15" thickBot="1" x14ac:dyDescent="0.35">
      <c r="A3" s="3" t="s">
        <v>0</v>
      </c>
      <c r="B3" s="3"/>
      <c r="C3" s="3"/>
      <c r="D3" s="3"/>
      <c r="E3" s="3"/>
      <c r="F3" s="3"/>
    </row>
    <row r="4" spans="1:6" ht="15.6" thickTop="1" thickBot="1" x14ac:dyDescent="0.35"/>
    <row r="5" spans="1:6" ht="15" thickBot="1" x14ac:dyDescent="0.35">
      <c r="A5" s="13" t="s">
        <v>1</v>
      </c>
      <c r="B5" s="14" t="s">
        <v>2</v>
      </c>
    </row>
    <row r="6" spans="1:6" x14ac:dyDescent="0.3">
      <c r="A6" s="11" t="s">
        <v>94</v>
      </c>
      <c r="B6" s="48">
        <v>150</v>
      </c>
    </row>
    <row r="7" spans="1:6" x14ac:dyDescent="0.3">
      <c r="A7" s="4" t="s">
        <v>95</v>
      </c>
      <c r="B7" s="37">
        <v>75</v>
      </c>
    </row>
    <row r="8" spans="1:6" x14ac:dyDescent="0.3">
      <c r="A8" s="4" t="s">
        <v>96</v>
      </c>
      <c r="B8" s="37">
        <v>35</v>
      </c>
    </row>
    <row r="9" spans="1:6" x14ac:dyDescent="0.3">
      <c r="A9" s="43" t="s">
        <v>100</v>
      </c>
      <c r="B9" s="57">
        <v>350</v>
      </c>
    </row>
    <row r="10" spans="1:6" x14ac:dyDescent="0.3">
      <c r="A10" s="43" t="s">
        <v>101</v>
      </c>
      <c r="B10" s="57">
        <v>450</v>
      </c>
    </row>
    <row r="11" spans="1:6" ht="15" thickBot="1" x14ac:dyDescent="0.35">
      <c r="A11" s="58" t="s">
        <v>102</v>
      </c>
      <c r="B11" s="59">
        <v>90</v>
      </c>
    </row>
    <row r="12" spans="1:6" ht="15" thickBot="1" x14ac:dyDescent="0.35">
      <c r="A12" s="42"/>
      <c r="B12" s="56"/>
    </row>
    <row r="13" spans="1:6" ht="15" thickBot="1" x14ac:dyDescent="0.35">
      <c r="A13" s="72" t="s">
        <v>107</v>
      </c>
      <c r="B13" s="73"/>
      <c r="C13" s="73" t="s">
        <v>108</v>
      </c>
      <c r="D13" s="74"/>
    </row>
    <row r="14" spans="1:6" ht="15" thickBot="1" x14ac:dyDescent="0.35">
      <c r="A14" s="75">
        <f>AVERAGEIF(B6:B11,"&lt;100")</f>
        <v>66.666666666666671</v>
      </c>
      <c r="B14" s="76"/>
      <c r="C14" s="76">
        <f>AVERAGEIF(B6:B11,"&gt;=100")</f>
        <v>316.66666666666669</v>
      </c>
      <c r="D14" s="77"/>
    </row>
    <row r="16" spans="1:6" ht="30" customHeight="1" x14ac:dyDescent="0.3">
      <c r="A16" s="60" t="s">
        <v>109</v>
      </c>
      <c r="B16" s="61"/>
      <c r="C16" s="61"/>
      <c r="D16" s="61"/>
      <c r="E16" s="61"/>
      <c r="F16" s="61"/>
    </row>
    <row r="19" spans="1:6" ht="15" thickBot="1" x14ac:dyDescent="0.35">
      <c r="A19" s="3" t="s">
        <v>6</v>
      </c>
      <c r="B19" s="3"/>
      <c r="C19" s="3"/>
      <c r="D19" s="3"/>
      <c r="E19" s="3"/>
      <c r="F19" s="3"/>
    </row>
    <row r="20" spans="1:6" ht="15.6" thickTop="1" thickBot="1" x14ac:dyDescent="0.35"/>
    <row r="21" spans="1:6" ht="15" thickBot="1" x14ac:dyDescent="0.35">
      <c r="A21" s="8" t="s">
        <v>137</v>
      </c>
      <c r="B21" s="9" t="s">
        <v>88</v>
      </c>
      <c r="C21" s="10" t="s">
        <v>8</v>
      </c>
    </row>
    <row r="22" spans="1:6" x14ac:dyDescent="0.3">
      <c r="A22" s="7" t="s">
        <v>110</v>
      </c>
      <c r="B22" s="39">
        <v>37942</v>
      </c>
      <c r="C22" s="26">
        <v>8</v>
      </c>
    </row>
    <row r="23" spans="1:6" x14ac:dyDescent="0.3">
      <c r="A23" s="4" t="s">
        <v>111</v>
      </c>
      <c r="B23" s="15">
        <v>15903</v>
      </c>
      <c r="C23" s="22">
        <v>2</v>
      </c>
    </row>
    <row r="24" spans="1:6" x14ac:dyDescent="0.3">
      <c r="A24" s="4" t="s">
        <v>112</v>
      </c>
      <c r="B24" s="15">
        <v>19324</v>
      </c>
      <c r="C24" s="22">
        <v>0</v>
      </c>
    </row>
    <row r="25" spans="1:6" x14ac:dyDescent="0.3">
      <c r="A25" s="4" t="s">
        <v>113</v>
      </c>
      <c r="B25" s="15">
        <v>43789</v>
      </c>
      <c r="C25" s="22">
        <v>3</v>
      </c>
    </row>
    <row r="26" spans="1:6" x14ac:dyDescent="0.3">
      <c r="A26" s="4" t="s">
        <v>114</v>
      </c>
      <c r="B26" s="15">
        <v>30976</v>
      </c>
      <c r="C26" s="22">
        <v>5</v>
      </c>
    </row>
    <row r="27" spans="1:6" x14ac:dyDescent="0.3">
      <c r="A27" s="4" t="s">
        <v>115</v>
      </c>
      <c r="B27" s="15">
        <v>25159</v>
      </c>
      <c r="C27" s="22">
        <v>6</v>
      </c>
    </row>
    <row r="28" spans="1:6" x14ac:dyDescent="0.3">
      <c r="A28" s="4" t="s">
        <v>116</v>
      </c>
      <c r="B28" s="15">
        <v>36821</v>
      </c>
      <c r="C28" s="22">
        <v>9</v>
      </c>
    </row>
    <row r="29" spans="1:6" x14ac:dyDescent="0.3">
      <c r="A29" s="4" t="s">
        <v>117</v>
      </c>
      <c r="B29" s="15">
        <v>39088</v>
      </c>
      <c r="C29" s="22">
        <v>4</v>
      </c>
    </row>
    <row r="30" spans="1:6" x14ac:dyDescent="0.3">
      <c r="A30" s="4" t="s">
        <v>118</v>
      </c>
      <c r="B30" s="15">
        <v>23658</v>
      </c>
      <c r="C30" s="22">
        <v>6</v>
      </c>
    </row>
    <row r="31" spans="1:6" x14ac:dyDescent="0.3">
      <c r="A31" s="4" t="s">
        <v>119</v>
      </c>
      <c r="B31" s="15">
        <v>42036</v>
      </c>
      <c r="C31" s="22">
        <v>9</v>
      </c>
    </row>
    <row r="32" spans="1:6" x14ac:dyDescent="0.3">
      <c r="A32" s="4" t="s">
        <v>120</v>
      </c>
      <c r="B32" s="15">
        <v>33964</v>
      </c>
      <c r="C32" s="22">
        <v>10</v>
      </c>
    </row>
    <row r="33" spans="1:3" x14ac:dyDescent="0.3">
      <c r="A33" s="4" t="s">
        <v>86</v>
      </c>
      <c r="B33" s="15">
        <v>18159</v>
      </c>
      <c r="C33" s="22">
        <v>5</v>
      </c>
    </row>
    <row r="34" spans="1:3" x14ac:dyDescent="0.3">
      <c r="A34" s="4" t="s">
        <v>87</v>
      </c>
      <c r="B34" s="15">
        <v>42035</v>
      </c>
      <c r="C34" s="22">
        <v>4</v>
      </c>
    </row>
    <row r="35" spans="1:3" x14ac:dyDescent="0.3">
      <c r="A35" s="4" t="s">
        <v>121</v>
      </c>
      <c r="B35" s="15">
        <v>41218</v>
      </c>
      <c r="C35" s="22">
        <v>1</v>
      </c>
    </row>
    <row r="36" spans="1:3" x14ac:dyDescent="0.3">
      <c r="A36" s="4" t="s">
        <v>122</v>
      </c>
      <c r="B36" s="15">
        <v>32412</v>
      </c>
      <c r="C36" s="22">
        <v>0</v>
      </c>
    </row>
    <row r="37" spans="1:3" x14ac:dyDescent="0.3">
      <c r="A37" s="4" t="s">
        <v>123</v>
      </c>
      <c r="B37" s="15">
        <v>40009</v>
      </c>
      <c r="C37" s="22">
        <v>1</v>
      </c>
    </row>
    <row r="38" spans="1:3" x14ac:dyDescent="0.3">
      <c r="A38" s="4" t="s">
        <v>124</v>
      </c>
      <c r="B38" s="15">
        <v>42813</v>
      </c>
      <c r="C38" s="22">
        <v>0</v>
      </c>
    </row>
    <row r="39" spans="1:3" x14ac:dyDescent="0.3">
      <c r="A39" s="4" t="s">
        <v>66</v>
      </c>
      <c r="B39" s="15">
        <v>24127</v>
      </c>
      <c r="C39" s="22">
        <v>1</v>
      </c>
    </row>
    <row r="40" spans="1:3" x14ac:dyDescent="0.3">
      <c r="A40" s="4" t="s">
        <v>125</v>
      </c>
      <c r="B40" s="15">
        <v>44906</v>
      </c>
      <c r="C40" s="22">
        <v>1</v>
      </c>
    </row>
    <row r="41" spans="1:3" x14ac:dyDescent="0.3">
      <c r="A41" s="4" t="s">
        <v>126</v>
      </c>
      <c r="B41" s="15">
        <v>40906</v>
      </c>
      <c r="C41" s="22">
        <v>6</v>
      </c>
    </row>
    <row r="42" spans="1:3" x14ac:dyDescent="0.3">
      <c r="A42" s="4" t="s">
        <v>127</v>
      </c>
      <c r="B42" s="15">
        <v>33443</v>
      </c>
      <c r="C42" s="22">
        <v>2</v>
      </c>
    </row>
    <row r="43" spans="1:3" x14ac:dyDescent="0.3">
      <c r="A43" s="4" t="s">
        <v>128</v>
      </c>
      <c r="B43" s="15">
        <v>22714</v>
      </c>
      <c r="C43" s="22">
        <v>10</v>
      </c>
    </row>
    <row r="44" spans="1:3" x14ac:dyDescent="0.3">
      <c r="A44" s="4" t="s">
        <v>129</v>
      </c>
      <c r="B44" s="15">
        <v>37256</v>
      </c>
      <c r="C44" s="22">
        <v>9</v>
      </c>
    </row>
    <row r="45" spans="1:3" x14ac:dyDescent="0.3">
      <c r="A45" s="4" t="s">
        <v>130</v>
      </c>
      <c r="B45" s="15">
        <v>44080</v>
      </c>
      <c r="C45" s="22">
        <v>3</v>
      </c>
    </row>
    <row r="46" spans="1:3" x14ac:dyDescent="0.3">
      <c r="A46" s="4" t="s">
        <v>131</v>
      </c>
      <c r="B46" s="15">
        <v>44040</v>
      </c>
      <c r="C46" s="22">
        <v>4</v>
      </c>
    </row>
    <row r="47" spans="1:3" x14ac:dyDescent="0.3">
      <c r="A47" s="4" t="s">
        <v>132</v>
      </c>
      <c r="B47" s="15">
        <v>41411</v>
      </c>
      <c r="C47" s="22">
        <v>5</v>
      </c>
    </row>
    <row r="48" spans="1:3" x14ac:dyDescent="0.3">
      <c r="A48" s="4" t="s">
        <v>133</v>
      </c>
      <c r="B48" s="15">
        <v>40252</v>
      </c>
      <c r="C48" s="22">
        <v>9</v>
      </c>
    </row>
    <row r="49" spans="1:6" x14ac:dyDescent="0.3">
      <c r="A49" s="4" t="s">
        <v>134</v>
      </c>
      <c r="B49" s="15">
        <v>36463</v>
      </c>
      <c r="C49" s="22">
        <v>0</v>
      </c>
    </row>
    <row r="50" spans="1:6" x14ac:dyDescent="0.3">
      <c r="A50" s="4" t="s">
        <v>135</v>
      </c>
      <c r="B50" s="15">
        <v>28597</v>
      </c>
      <c r="C50" s="22">
        <v>7</v>
      </c>
    </row>
    <row r="51" spans="1:6" ht="15" thickBot="1" x14ac:dyDescent="0.35">
      <c r="A51" s="5" t="s">
        <v>136</v>
      </c>
      <c r="B51" s="32">
        <v>44537</v>
      </c>
      <c r="C51" s="25">
        <v>3</v>
      </c>
    </row>
    <row r="52" spans="1:6" ht="15" thickBot="1" x14ac:dyDescent="0.35"/>
    <row r="53" spans="1:6" x14ac:dyDescent="0.3">
      <c r="A53" s="20" t="s">
        <v>138</v>
      </c>
      <c r="B53" s="55">
        <f>AVERAGEIFS(B22:B51,C22:C51,"&gt;5")</f>
        <v>33573.181818181816</v>
      </c>
    </row>
    <row r="54" spans="1:6" ht="15" thickBot="1" x14ac:dyDescent="0.35">
      <c r="A54" s="21" t="s">
        <v>139</v>
      </c>
      <c r="B54" s="19">
        <f>AVERAGEIFS(C22:C51,B22:B51,"&gt;25000")</f>
        <v>4.541666666666667</v>
      </c>
    </row>
    <row r="56" spans="1:6" ht="60" customHeight="1" x14ac:dyDescent="0.3">
      <c r="A56" s="60" t="s">
        <v>140</v>
      </c>
      <c r="B56" s="61"/>
      <c r="C56" s="61"/>
      <c r="D56" s="61"/>
      <c r="E56" s="61"/>
      <c r="F56" s="61"/>
    </row>
  </sheetData>
  <mergeCells count="6">
    <mergeCell ref="A56:F56"/>
    <mergeCell ref="A16:F16"/>
    <mergeCell ref="A13:B13"/>
    <mergeCell ref="C13:D13"/>
    <mergeCell ref="A14:B14"/>
    <mergeCell ref="C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/>
  <dimension ref="A1:F59"/>
  <sheetViews>
    <sheetView workbookViewId="0">
      <selection activeCell="E5" sqref="E5"/>
    </sheetView>
  </sheetViews>
  <sheetFormatPr baseColWidth="10" defaultRowHeight="14.4" x14ac:dyDescent="0.3"/>
  <cols>
    <col min="3" max="6" width="11.88671875" bestFit="1" customWidth="1"/>
  </cols>
  <sheetData>
    <row r="1" spans="1:6" s="2" customFormat="1" ht="18" x14ac:dyDescent="0.35">
      <c r="A1" s="2" t="s">
        <v>48</v>
      </c>
    </row>
    <row r="3" spans="1:6" ht="15" thickBot="1" x14ac:dyDescent="0.35">
      <c r="A3" s="3" t="s">
        <v>0</v>
      </c>
      <c r="B3" s="3"/>
      <c r="C3" s="3"/>
      <c r="D3" s="3"/>
      <c r="E3" s="3"/>
      <c r="F3" s="3"/>
    </row>
    <row r="4" spans="1:6" ht="15.6" thickTop="1" thickBot="1" x14ac:dyDescent="0.35"/>
    <row r="5" spans="1:6" ht="15" thickBot="1" x14ac:dyDescent="0.35">
      <c r="A5" s="8" t="s">
        <v>52</v>
      </c>
      <c r="B5" s="9" t="s">
        <v>49</v>
      </c>
      <c r="C5" s="10" t="s">
        <v>3</v>
      </c>
    </row>
    <row r="6" spans="1:6" x14ac:dyDescent="0.3">
      <c r="A6" s="7" t="s">
        <v>62</v>
      </c>
      <c r="B6" s="39" t="s">
        <v>63</v>
      </c>
      <c r="C6" s="40">
        <v>4.5</v>
      </c>
    </row>
    <row r="7" spans="1:6" x14ac:dyDescent="0.3">
      <c r="A7" s="4" t="s">
        <v>61</v>
      </c>
      <c r="B7" s="15" t="s">
        <v>60</v>
      </c>
      <c r="C7" s="37">
        <v>6.5</v>
      </c>
    </row>
    <row r="8" spans="1:6" x14ac:dyDescent="0.3">
      <c r="A8" s="4" t="s">
        <v>58</v>
      </c>
      <c r="B8" s="15" t="s">
        <v>59</v>
      </c>
      <c r="C8" s="37">
        <v>8.5</v>
      </c>
    </row>
    <row r="9" spans="1:6" x14ac:dyDescent="0.3">
      <c r="A9" s="4" t="s">
        <v>57</v>
      </c>
      <c r="B9" s="15" t="s">
        <v>56</v>
      </c>
      <c r="C9" s="37">
        <v>10.5</v>
      </c>
    </row>
    <row r="10" spans="1:6" x14ac:dyDescent="0.3">
      <c r="A10" s="4" t="s">
        <v>54</v>
      </c>
      <c r="B10" s="15" t="s">
        <v>51</v>
      </c>
      <c r="C10" s="37">
        <v>2.5</v>
      </c>
    </row>
    <row r="11" spans="1:6" ht="15" thickBot="1" x14ac:dyDescent="0.35">
      <c r="A11" s="5" t="s">
        <v>53</v>
      </c>
      <c r="B11" s="32" t="s">
        <v>50</v>
      </c>
      <c r="C11" s="38">
        <v>3.5</v>
      </c>
    </row>
    <row r="12" spans="1:6" ht="15" thickBot="1" x14ac:dyDescent="0.35">
      <c r="A12" s="33"/>
      <c r="B12" s="33"/>
      <c r="C12" s="41"/>
    </row>
    <row r="13" spans="1:6" ht="15" thickBot="1" x14ac:dyDescent="0.35">
      <c r="A13" s="8" t="s">
        <v>52</v>
      </c>
      <c r="B13" s="9" t="s">
        <v>49</v>
      </c>
      <c r="C13" s="9" t="s">
        <v>3</v>
      </c>
      <c r="D13" s="9" t="s">
        <v>4</v>
      </c>
      <c r="E13" s="10" t="s">
        <v>64</v>
      </c>
    </row>
    <row r="14" spans="1:6" x14ac:dyDescent="0.3">
      <c r="A14" s="44" t="s">
        <v>57</v>
      </c>
      <c r="B14" s="45" t="str">
        <f>IF(ISBLANK(A14),"",VLOOKUP(A14,A$6:C$11,2))</f>
        <v>Pizza</v>
      </c>
      <c r="C14" s="86">
        <f>IF(ISBLANK(A14),"",VLOOKUP(A14,A$6:C$11,3))</f>
        <v>10.5</v>
      </c>
      <c r="D14" s="46">
        <v>3</v>
      </c>
      <c r="E14" s="88">
        <f>C14*D14</f>
        <v>31.5</v>
      </c>
    </row>
    <row r="15" spans="1:6" ht="15" thickBot="1" x14ac:dyDescent="0.35">
      <c r="A15" s="5" t="s">
        <v>61</v>
      </c>
      <c r="B15" s="34" t="str">
        <f>IF(ISBLANK(A15),"",VLOOKUP(A15,A$6:C$11,2))</f>
        <v>Glâce</v>
      </c>
      <c r="C15" s="87">
        <f>IF(ISBLANK(A15),"",VLOOKUP(A15,A$6:C$11,3))</f>
        <v>6.5</v>
      </c>
      <c r="D15" s="32">
        <v>4</v>
      </c>
      <c r="E15" s="89">
        <f>C15*D15</f>
        <v>26</v>
      </c>
    </row>
    <row r="17" spans="1:6" ht="30" customHeight="1" x14ac:dyDescent="0.3">
      <c r="A17" s="60" t="s">
        <v>55</v>
      </c>
      <c r="B17" s="61"/>
      <c r="C17" s="61"/>
      <c r="D17" s="61"/>
      <c r="E17" s="61"/>
      <c r="F17" s="61"/>
    </row>
    <row r="20" spans="1:6" ht="15" thickBot="1" x14ac:dyDescent="0.35">
      <c r="A20" s="3" t="s">
        <v>6</v>
      </c>
      <c r="B20" s="3"/>
      <c r="C20" s="3"/>
      <c r="D20" s="3"/>
      <c r="E20" s="3"/>
      <c r="F20" s="3"/>
    </row>
    <row r="21" spans="1:6" ht="15.6" thickTop="1" thickBot="1" x14ac:dyDescent="0.35"/>
    <row r="22" spans="1:6" ht="15" thickBot="1" x14ac:dyDescent="0.35">
      <c r="A22" s="8" t="s">
        <v>88</v>
      </c>
      <c r="B22" s="9" t="s">
        <v>15</v>
      </c>
      <c r="C22" s="10" t="s">
        <v>8</v>
      </c>
    </row>
    <row r="23" spans="1:6" x14ac:dyDescent="0.3">
      <c r="A23" s="7">
        <v>15155</v>
      </c>
      <c r="B23" s="39" t="s">
        <v>65</v>
      </c>
      <c r="C23" s="26">
        <v>3</v>
      </c>
    </row>
    <row r="24" spans="1:6" x14ac:dyDescent="0.3">
      <c r="A24" s="4">
        <v>16163</v>
      </c>
      <c r="B24" s="15" t="s">
        <v>66</v>
      </c>
      <c r="C24" s="22">
        <v>9</v>
      </c>
    </row>
    <row r="25" spans="1:6" x14ac:dyDescent="0.3">
      <c r="A25" s="4">
        <v>17014</v>
      </c>
      <c r="B25" s="15" t="s">
        <v>67</v>
      </c>
      <c r="C25" s="22">
        <v>2</v>
      </c>
    </row>
    <row r="26" spans="1:6" x14ac:dyDescent="0.3">
      <c r="A26" s="4">
        <v>17503</v>
      </c>
      <c r="B26" s="15" t="s">
        <v>68</v>
      </c>
      <c r="C26" s="22">
        <v>3</v>
      </c>
    </row>
    <row r="27" spans="1:6" x14ac:dyDescent="0.3">
      <c r="A27" s="4">
        <v>18084</v>
      </c>
      <c r="B27" s="15" t="s">
        <v>69</v>
      </c>
      <c r="C27" s="22">
        <v>6</v>
      </c>
    </row>
    <row r="28" spans="1:6" x14ac:dyDescent="0.3">
      <c r="A28" s="4">
        <v>18219</v>
      </c>
      <c r="B28" s="15" t="s">
        <v>70</v>
      </c>
      <c r="C28" s="22">
        <v>1</v>
      </c>
    </row>
    <row r="29" spans="1:6" x14ac:dyDescent="0.3">
      <c r="A29" s="4">
        <v>19160</v>
      </c>
      <c r="B29" s="15" t="s">
        <v>71</v>
      </c>
      <c r="C29" s="22">
        <v>10</v>
      </c>
    </row>
    <row r="30" spans="1:6" x14ac:dyDescent="0.3">
      <c r="A30" s="4">
        <v>19972</v>
      </c>
      <c r="B30" s="15" t="s">
        <v>72</v>
      </c>
      <c r="C30" s="22">
        <v>10</v>
      </c>
    </row>
    <row r="31" spans="1:6" x14ac:dyDescent="0.3">
      <c r="A31" s="4">
        <v>20235</v>
      </c>
      <c r="B31" s="15" t="s">
        <v>73</v>
      </c>
      <c r="C31" s="22">
        <v>8</v>
      </c>
    </row>
    <row r="32" spans="1:6" x14ac:dyDescent="0.3">
      <c r="A32" s="4">
        <v>21156</v>
      </c>
      <c r="B32" s="15" t="s">
        <v>74</v>
      </c>
      <c r="C32" s="22">
        <v>0</v>
      </c>
    </row>
    <row r="33" spans="1:6" x14ac:dyDescent="0.3">
      <c r="A33" s="4">
        <v>21196</v>
      </c>
      <c r="B33" s="15" t="s">
        <v>75</v>
      </c>
      <c r="C33" s="22">
        <v>1</v>
      </c>
    </row>
    <row r="34" spans="1:6" x14ac:dyDescent="0.3">
      <c r="A34" s="4">
        <v>21297</v>
      </c>
      <c r="B34" s="15" t="s">
        <v>76</v>
      </c>
      <c r="C34" s="22">
        <v>5</v>
      </c>
    </row>
    <row r="35" spans="1:6" x14ac:dyDescent="0.3">
      <c r="A35" s="4">
        <v>21973</v>
      </c>
      <c r="B35" s="15" t="s">
        <v>77</v>
      </c>
      <c r="C35" s="22">
        <v>3</v>
      </c>
    </row>
    <row r="36" spans="1:6" x14ac:dyDescent="0.3">
      <c r="A36" s="4">
        <v>22005</v>
      </c>
      <c r="B36" s="15" t="s">
        <v>78</v>
      </c>
      <c r="C36" s="22">
        <v>2</v>
      </c>
    </row>
    <row r="37" spans="1:6" x14ac:dyDescent="0.3">
      <c r="A37" s="4">
        <v>22551</v>
      </c>
      <c r="B37" s="15" t="s">
        <v>79</v>
      </c>
      <c r="C37" s="22">
        <v>5</v>
      </c>
    </row>
    <row r="38" spans="1:6" x14ac:dyDescent="0.3">
      <c r="A38" s="4">
        <v>25548</v>
      </c>
      <c r="B38" s="15" t="s">
        <v>80</v>
      </c>
      <c r="C38" s="22">
        <v>3</v>
      </c>
    </row>
    <row r="39" spans="1:6" x14ac:dyDescent="0.3">
      <c r="A39" s="4">
        <v>25646</v>
      </c>
      <c r="B39" s="15" t="s">
        <v>81</v>
      </c>
      <c r="C39" s="22">
        <v>0</v>
      </c>
    </row>
    <row r="40" spans="1:6" x14ac:dyDescent="0.3">
      <c r="A40" s="4">
        <v>27225</v>
      </c>
      <c r="B40" s="15" t="s">
        <v>82</v>
      </c>
      <c r="C40" s="22">
        <v>7</v>
      </c>
    </row>
    <row r="41" spans="1:6" x14ac:dyDescent="0.3">
      <c r="A41" s="4">
        <v>28471</v>
      </c>
      <c r="B41" s="15" t="s">
        <v>83</v>
      </c>
      <c r="C41" s="22">
        <v>2</v>
      </c>
    </row>
    <row r="42" spans="1:6" x14ac:dyDescent="0.3">
      <c r="A42" s="4">
        <v>28847</v>
      </c>
      <c r="B42" s="15" t="s">
        <v>84</v>
      </c>
      <c r="C42" s="22">
        <v>10</v>
      </c>
    </row>
    <row r="43" spans="1:6" ht="15" thickBot="1" x14ac:dyDescent="0.35">
      <c r="A43" s="5">
        <v>29709</v>
      </c>
      <c r="B43" s="32" t="s">
        <v>85</v>
      </c>
      <c r="C43" s="25">
        <v>7</v>
      </c>
    </row>
    <row r="44" spans="1:6" ht="15" thickBot="1" x14ac:dyDescent="0.35"/>
    <row r="45" spans="1:6" ht="15" thickBot="1" x14ac:dyDescent="0.35">
      <c r="A45" s="8" t="s">
        <v>88</v>
      </c>
      <c r="B45" s="10" t="s">
        <v>15</v>
      </c>
    </row>
    <row r="46" spans="1:6" ht="15" thickBot="1" x14ac:dyDescent="0.35">
      <c r="A46" s="47">
        <v>29708</v>
      </c>
      <c r="B46" s="31" t="str">
        <f>IF(ISBLANK(A46),"",VLOOKUP(A46,A23:C43,2))</f>
        <v xml:space="preserve">LEVASSEUR </v>
      </c>
    </row>
    <row r="48" spans="1:6" ht="30" customHeight="1" x14ac:dyDescent="0.3">
      <c r="A48" s="60" t="s">
        <v>89</v>
      </c>
      <c r="B48" s="61"/>
      <c r="C48" s="61"/>
      <c r="D48" s="61"/>
      <c r="E48" s="61"/>
      <c r="F48" s="61"/>
    </row>
    <row r="51" spans="1:6" ht="15" thickBot="1" x14ac:dyDescent="0.35">
      <c r="A51" s="3" t="s">
        <v>7</v>
      </c>
      <c r="B51" s="3"/>
      <c r="C51" s="3"/>
      <c r="D51" s="3"/>
      <c r="E51" s="3"/>
      <c r="F51" s="3"/>
    </row>
    <row r="52" spans="1:6" ht="15.6" thickTop="1" thickBot="1" x14ac:dyDescent="0.35"/>
    <row r="53" spans="1:6" x14ac:dyDescent="0.3">
      <c r="A53" s="20" t="s">
        <v>5</v>
      </c>
      <c r="B53" s="51">
        <v>0</v>
      </c>
      <c r="C53" s="12">
        <v>15000</v>
      </c>
      <c r="D53" s="12">
        <v>30000</v>
      </c>
      <c r="E53" s="12">
        <v>45000</v>
      </c>
      <c r="F53" s="48">
        <v>60000</v>
      </c>
    </row>
    <row r="54" spans="1:6" ht="15" thickBot="1" x14ac:dyDescent="0.35">
      <c r="A54" s="21" t="s">
        <v>90</v>
      </c>
      <c r="B54" s="52">
        <v>0</v>
      </c>
      <c r="C54" s="49">
        <v>0.02</v>
      </c>
      <c r="D54" s="49">
        <v>0.04</v>
      </c>
      <c r="E54" s="49">
        <v>0.06</v>
      </c>
      <c r="F54" s="50">
        <v>0.08</v>
      </c>
    </row>
    <row r="55" spans="1:6" ht="15" thickBot="1" x14ac:dyDescent="0.35"/>
    <row r="56" spans="1:6" x14ac:dyDescent="0.3">
      <c r="A56" s="20" t="s">
        <v>91</v>
      </c>
      <c r="B56" s="54">
        <v>70000</v>
      </c>
    </row>
    <row r="57" spans="1:6" ht="15" thickBot="1" x14ac:dyDescent="0.35">
      <c r="A57" s="21" t="s">
        <v>90</v>
      </c>
      <c r="B57" s="53">
        <f>HLOOKUP(B56,B53:F54,2)</f>
        <v>0.08</v>
      </c>
    </row>
    <row r="59" spans="1:6" ht="30" customHeight="1" x14ac:dyDescent="0.3">
      <c r="A59" s="60" t="s">
        <v>92</v>
      </c>
      <c r="B59" s="61"/>
      <c r="C59" s="61"/>
      <c r="D59" s="61"/>
      <c r="E59" s="61"/>
      <c r="F59" s="61"/>
    </row>
  </sheetData>
  <sortState xmlns:xlrd2="http://schemas.microsoft.com/office/spreadsheetml/2017/richdata2" ref="A6:C11">
    <sortCondition ref="A6:A11"/>
  </sortState>
  <mergeCells count="3">
    <mergeCell ref="A17:F17"/>
    <mergeCell ref="A48:F48"/>
    <mergeCell ref="A59:F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4"/>
  <dimension ref="A1:J34"/>
  <sheetViews>
    <sheetView zoomScaleNormal="100" workbookViewId="0">
      <selection activeCell="D5" sqref="D5"/>
    </sheetView>
  </sheetViews>
  <sheetFormatPr baseColWidth="10" defaultColWidth="9.109375" defaultRowHeight="14.4" x14ac:dyDescent="0.3"/>
  <cols>
    <col min="2" max="2" width="10.6640625" bestFit="1" customWidth="1"/>
  </cols>
  <sheetData>
    <row r="1" spans="1:10" s="2" customFormat="1" ht="18" x14ac:dyDescent="0.35">
      <c r="A1" s="2" t="s">
        <v>10</v>
      </c>
    </row>
    <row r="3" spans="1:10" ht="15" thickBot="1" x14ac:dyDescent="0.35">
      <c r="A3" s="78" t="s">
        <v>0</v>
      </c>
      <c r="B3" s="78"/>
      <c r="C3" s="78"/>
      <c r="D3" s="78"/>
      <c r="E3" s="78"/>
      <c r="F3" s="78"/>
    </row>
    <row r="4" spans="1:10" ht="15.6" thickTop="1" thickBot="1" x14ac:dyDescent="0.35"/>
    <row r="5" spans="1:10" x14ac:dyDescent="0.3">
      <c r="A5" s="20" t="s">
        <v>35</v>
      </c>
      <c r="B5" s="35">
        <v>41988</v>
      </c>
    </row>
    <row r="6" spans="1:10" ht="15" thickBot="1" x14ac:dyDescent="0.35">
      <c r="A6" s="21" t="s">
        <v>36</v>
      </c>
      <c r="B6" s="36">
        <f>B5</f>
        <v>41988</v>
      </c>
    </row>
    <row r="8" spans="1:10" x14ac:dyDescent="0.3">
      <c r="A8" s="60" t="s">
        <v>37</v>
      </c>
      <c r="B8" s="61"/>
      <c r="C8" s="61"/>
      <c r="D8" s="61"/>
      <c r="E8" s="61"/>
      <c r="F8" s="61"/>
    </row>
    <row r="9" spans="1:10" x14ac:dyDescent="0.3">
      <c r="I9" s="1"/>
      <c r="J9" s="1"/>
    </row>
    <row r="10" spans="1:10" x14ac:dyDescent="0.3">
      <c r="I10" s="1"/>
      <c r="J10" s="1"/>
    </row>
    <row r="11" spans="1:10" ht="15" thickBot="1" x14ac:dyDescent="0.35">
      <c r="A11" s="78" t="s">
        <v>6</v>
      </c>
      <c r="B11" s="78"/>
      <c r="C11" s="78"/>
      <c r="D11" s="78"/>
      <c r="E11" s="78"/>
      <c r="F11" s="78"/>
      <c r="I11" s="1"/>
      <c r="J11" s="1"/>
    </row>
    <row r="12" spans="1:10" ht="15.6" thickTop="1" thickBot="1" x14ac:dyDescent="0.35">
      <c r="I12" s="1"/>
      <c r="J12" s="1"/>
    </row>
    <row r="13" spans="1:10" x14ac:dyDescent="0.3">
      <c r="A13" s="20" t="s">
        <v>38</v>
      </c>
      <c r="B13" s="35">
        <v>41988</v>
      </c>
      <c r="I13" s="1"/>
      <c r="J13" s="1"/>
    </row>
    <row r="14" spans="1:10" x14ac:dyDescent="0.3">
      <c r="A14" s="24" t="s">
        <v>39</v>
      </c>
      <c r="B14" s="90">
        <f>B13+15</f>
        <v>42003</v>
      </c>
      <c r="I14" s="1"/>
      <c r="J14" s="1"/>
    </row>
    <row r="15" spans="1:10" ht="15" thickBot="1" x14ac:dyDescent="0.35">
      <c r="A15" s="21" t="s">
        <v>40</v>
      </c>
      <c r="B15" s="91">
        <f>B13-10</f>
        <v>41978</v>
      </c>
      <c r="I15" s="1"/>
      <c r="J15" s="1"/>
    </row>
    <row r="17" spans="1:6" x14ac:dyDescent="0.3">
      <c r="A17" s="60" t="s">
        <v>41</v>
      </c>
      <c r="B17" s="61"/>
      <c r="C17" s="61"/>
      <c r="D17" s="61"/>
      <c r="E17" s="61"/>
      <c r="F17" s="61"/>
    </row>
    <row r="20" spans="1:6" ht="15" thickBot="1" x14ac:dyDescent="0.35">
      <c r="A20" s="78" t="s">
        <v>7</v>
      </c>
      <c r="B20" s="78"/>
      <c r="C20" s="78"/>
      <c r="D20" s="78"/>
      <c r="E20" s="78"/>
      <c r="F20" s="78"/>
    </row>
    <row r="21" spans="1:6" ht="15.6" thickTop="1" thickBot="1" x14ac:dyDescent="0.35"/>
    <row r="22" spans="1:6" x14ac:dyDescent="0.3">
      <c r="A22" s="20" t="s">
        <v>38</v>
      </c>
      <c r="B22" s="35">
        <v>40918</v>
      </c>
    </row>
    <row r="23" spans="1:6" ht="15" thickBot="1" x14ac:dyDescent="0.35">
      <c r="A23" s="21" t="s">
        <v>42</v>
      </c>
      <c r="B23" s="92" t="str">
        <f>IF(DAY(B22)&gt;=15,"2ème","1ère")</f>
        <v>1ère</v>
      </c>
    </row>
    <row r="25" spans="1:6" ht="30" customHeight="1" x14ac:dyDescent="0.3">
      <c r="A25" s="60" t="s">
        <v>43</v>
      </c>
      <c r="B25" s="61"/>
      <c r="C25" s="61"/>
      <c r="D25" s="61"/>
      <c r="E25" s="61"/>
      <c r="F25" s="61"/>
    </row>
    <row r="28" spans="1:6" ht="15" thickBot="1" x14ac:dyDescent="0.35">
      <c r="A28" s="78" t="s">
        <v>9</v>
      </c>
      <c r="B28" s="78"/>
      <c r="C28" s="78"/>
      <c r="D28" s="78"/>
      <c r="E28" s="78"/>
      <c r="F28" s="78"/>
    </row>
    <row r="29" spans="1:6" ht="15.6" thickTop="1" thickBot="1" x14ac:dyDescent="0.35"/>
    <row r="30" spans="1:6" x14ac:dyDescent="0.3">
      <c r="A30" s="20" t="s">
        <v>44</v>
      </c>
      <c r="B30" s="35">
        <v>43919</v>
      </c>
    </row>
    <row r="31" spans="1:6" x14ac:dyDescent="0.3">
      <c r="A31" s="24" t="s">
        <v>45</v>
      </c>
      <c r="B31" s="23">
        <v>30</v>
      </c>
    </row>
    <row r="32" spans="1:6" ht="15" thickBot="1" x14ac:dyDescent="0.35">
      <c r="A32" s="21" t="s">
        <v>46</v>
      </c>
      <c r="B32" s="92" t="str">
        <f ca="1">IF(TODAY()-B30&gt;B31,"oui","non")</f>
        <v>non</v>
      </c>
    </row>
    <row r="34" spans="1:6" x14ac:dyDescent="0.3">
      <c r="A34" s="60" t="s">
        <v>47</v>
      </c>
      <c r="B34" s="61"/>
      <c r="C34" s="61"/>
      <c r="D34" s="61"/>
      <c r="E34" s="61"/>
      <c r="F34" s="61"/>
    </row>
  </sheetData>
  <mergeCells count="8">
    <mergeCell ref="A25:F25"/>
    <mergeCell ref="A28:F28"/>
    <mergeCell ref="A34:F34"/>
    <mergeCell ref="A3:F3"/>
    <mergeCell ref="A8:F8"/>
    <mergeCell ref="A11:F11"/>
    <mergeCell ref="A17:F17"/>
    <mergeCell ref="A20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5"/>
  <dimension ref="A1:F36"/>
  <sheetViews>
    <sheetView zoomScaleNormal="100" workbookViewId="0">
      <selection activeCell="E5" sqref="E5"/>
    </sheetView>
  </sheetViews>
  <sheetFormatPr baseColWidth="10" defaultColWidth="9.109375" defaultRowHeight="14.4" x14ac:dyDescent="0.3"/>
  <cols>
    <col min="2" max="2" width="9.88671875" bestFit="1" customWidth="1"/>
  </cols>
  <sheetData>
    <row r="1" spans="1:6" s="2" customFormat="1" ht="18" x14ac:dyDescent="0.35">
      <c r="A1" s="2" t="s">
        <v>11</v>
      </c>
    </row>
    <row r="3" spans="1:6" ht="15" thickBot="1" x14ac:dyDescent="0.35">
      <c r="A3" s="3" t="s">
        <v>0</v>
      </c>
      <c r="B3" s="3"/>
      <c r="C3" s="3"/>
      <c r="D3" s="3"/>
      <c r="E3" s="3"/>
      <c r="F3" s="3"/>
    </row>
    <row r="4" spans="1:6" ht="15.6" thickTop="1" thickBot="1" x14ac:dyDescent="0.35"/>
    <row r="5" spans="1:6" ht="15" thickBot="1" x14ac:dyDescent="0.35">
      <c r="A5" s="17" t="s">
        <v>17</v>
      </c>
      <c r="B5" s="16">
        <v>123456</v>
      </c>
      <c r="C5" s="93" t="str">
        <f>IF(LEN(B5)&lt;&gt;10,"Erreur","Ok")</f>
        <v>Erreur</v>
      </c>
    </row>
    <row r="7" spans="1:6" ht="75" customHeight="1" x14ac:dyDescent="0.3">
      <c r="A7" s="60" t="s">
        <v>13</v>
      </c>
      <c r="B7" s="61"/>
      <c r="C7" s="61"/>
      <c r="D7" s="61"/>
      <c r="E7" s="61"/>
      <c r="F7" s="61"/>
    </row>
    <row r="10" spans="1:6" ht="15" thickBot="1" x14ac:dyDescent="0.35">
      <c r="A10" s="3" t="s">
        <v>6</v>
      </c>
      <c r="B10" s="3"/>
      <c r="C10" s="3"/>
      <c r="D10" s="3"/>
      <c r="E10" s="3"/>
      <c r="F10" s="3"/>
    </row>
    <row r="11" spans="1:6" ht="15.6" thickTop="1" thickBot="1" x14ac:dyDescent="0.35"/>
    <row r="12" spans="1:6" x14ac:dyDescent="0.3">
      <c r="A12" s="20" t="s">
        <v>18</v>
      </c>
      <c r="B12" s="18">
        <v>51100</v>
      </c>
    </row>
    <row r="13" spans="1:6" ht="15" thickBot="1" x14ac:dyDescent="0.35">
      <c r="A13" s="21" t="s">
        <v>19</v>
      </c>
      <c r="B13" s="94" t="str">
        <f>LEFT(B12,2)</f>
        <v>51</v>
      </c>
    </row>
    <row r="15" spans="1:6" ht="45" customHeight="1" x14ac:dyDescent="0.3">
      <c r="A15" s="60" t="s">
        <v>14</v>
      </c>
      <c r="B15" s="61"/>
      <c r="C15" s="61"/>
      <c r="D15" s="61"/>
      <c r="E15" s="61"/>
      <c r="F15" s="61"/>
    </row>
    <row r="18" spans="1:6" ht="15" thickBot="1" x14ac:dyDescent="0.35">
      <c r="A18" s="3" t="s">
        <v>7</v>
      </c>
      <c r="B18" s="3"/>
      <c r="C18" s="3"/>
      <c r="D18" s="3"/>
      <c r="E18" s="3"/>
      <c r="F18" s="3"/>
    </row>
    <row r="19" spans="1:6" ht="15.6" thickTop="1" thickBot="1" x14ac:dyDescent="0.35"/>
    <row r="20" spans="1:6" x14ac:dyDescent="0.3">
      <c r="A20" s="20" t="s">
        <v>15</v>
      </c>
      <c r="B20" s="18" t="s">
        <v>21</v>
      </c>
    </row>
    <row r="21" spans="1:6" x14ac:dyDescent="0.3">
      <c r="A21" s="24" t="s">
        <v>16</v>
      </c>
      <c r="B21" s="23" t="s">
        <v>22</v>
      </c>
    </row>
    <row r="22" spans="1:6" ht="15" thickBot="1" x14ac:dyDescent="0.35">
      <c r="A22" s="21" t="s">
        <v>20</v>
      </c>
      <c r="B22" s="95" t="str">
        <f>LEFT(B21)&amp;". "&amp;UPPER(B20)</f>
        <v>J. DUPONT</v>
      </c>
    </row>
    <row r="24" spans="1:6" ht="30" customHeight="1" x14ac:dyDescent="0.3">
      <c r="A24" s="60" t="s">
        <v>23</v>
      </c>
      <c r="B24" s="61"/>
      <c r="C24" s="61"/>
      <c r="D24" s="61"/>
      <c r="E24" s="61"/>
      <c r="F24" s="61"/>
    </row>
    <row r="27" spans="1:6" ht="15" thickBot="1" x14ac:dyDescent="0.35">
      <c r="A27" s="3" t="s">
        <v>9</v>
      </c>
      <c r="B27" s="3"/>
      <c r="C27" s="3"/>
      <c r="D27" s="3"/>
      <c r="E27" s="3"/>
      <c r="F27" s="3"/>
    </row>
    <row r="28" spans="1:6" ht="15.6" thickTop="1" thickBot="1" x14ac:dyDescent="0.35"/>
    <row r="29" spans="1:6" ht="15" thickBot="1" x14ac:dyDescent="0.35">
      <c r="A29" s="8" t="s">
        <v>24</v>
      </c>
      <c r="B29" s="27" t="s">
        <v>25</v>
      </c>
      <c r="C29" s="97" t="s">
        <v>25</v>
      </c>
    </row>
    <row r="30" spans="1:6" x14ac:dyDescent="0.3">
      <c r="A30" s="7" t="s">
        <v>22</v>
      </c>
      <c r="B30" s="96" t="s">
        <v>29</v>
      </c>
      <c r="C30" s="83">
        <f>_xlfn.NUMBERVALUE(SUBSTITUTE(B30,".",","))</f>
        <v>12.5</v>
      </c>
    </row>
    <row r="31" spans="1:6" x14ac:dyDescent="0.3">
      <c r="A31" s="4" t="s">
        <v>26</v>
      </c>
      <c r="B31" s="22" t="s">
        <v>31</v>
      </c>
      <c r="C31" s="84">
        <f t="shared" ref="C31:D33" si="0">_xlfn.NUMBERVALUE(SUBSTITUTE(B31,".",","))</f>
        <v>16</v>
      </c>
    </row>
    <row r="32" spans="1:6" x14ac:dyDescent="0.3">
      <c r="A32" s="4" t="s">
        <v>27</v>
      </c>
      <c r="B32" s="22" t="s">
        <v>30</v>
      </c>
      <c r="C32" s="84">
        <f t="shared" si="0"/>
        <v>11</v>
      </c>
    </row>
    <row r="33" spans="1:6" ht="15" thickBot="1" x14ac:dyDescent="0.35">
      <c r="A33" s="28" t="s">
        <v>28</v>
      </c>
      <c r="B33" s="29" t="s">
        <v>32</v>
      </c>
      <c r="C33" s="85">
        <f t="shared" si="0"/>
        <v>8.5</v>
      </c>
    </row>
    <row r="34" spans="1:6" ht="15" thickBot="1" x14ac:dyDescent="0.35">
      <c r="A34" s="6" t="s">
        <v>33</v>
      </c>
      <c r="B34" s="30" t="e">
        <f>AVERAGE(B30:B33)</f>
        <v>#DIV/0!</v>
      </c>
      <c r="C34" s="98">
        <f>AVERAGE(C30:C33)</f>
        <v>12</v>
      </c>
    </row>
    <row r="36" spans="1:6" ht="45" customHeight="1" x14ac:dyDescent="0.3">
      <c r="A36" s="60" t="s">
        <v>34</v>
      </c>
      <c r="B36" s="61"/>
      <c r="C36" s="61"/>
      <c r="D36" s="61"/>
      <c r="E36" s="61"/>
      <c r="F36" s="61"/>
    </row>
  </sheetData>
  <mergeCells count="4">
    <mergeCell ref="A7:F7"/>
    <mergeCell ref="A15:F15"/>
    <mergeCell ref="A24:F24"/>
    <mergeCell ref="A36:F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Statistiques</vt:lpstr>
      <vt:lpstr>Regroupements</vt:lpstr>
      <vt:lpstr>Recherches</vt:lpstr>
      <vt:lpstr>Dates</vt:lpstr>
      <vt:lpstr>Texte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2020-04-28T10:13:18Z</dcterms:modified>
</cp:coreProperties>
</file>