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xercice 1" sheetId="1" r:id="rId1"/>
    <sheet name="Exercice 2" sheetId="5" r:id="rId2"/>
    <sheet name="Exercice 3" sheetId="2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I8" i="5" l="1"/>
  <c r="F8" i="5"/>
  <c r="C8" i="5"/>
  <c r="L7" i="5"/>
  <c r="J7" i="5"/>
  <c r="K7" i="5" s="1"/>
  <c r="G7" i="5"/>
  <c r="H7" i="5" s="1"/>
  <c r="D7" i="5"/>
  <c r="E7" i="5" s="1"/>
  <c r="L6" i="5"/>
  <c r="J6" i="5"/>
  <c r="K6" i="5" s="1"/>
  <c r="G6" i="5"/>
  <c r="H6" i="5" s="1"/>
  <c r="D6" i="5"/>
  <c r="E6" i="5" s="1"/>
  <c r="L5" i="5"/>
  <c r="J5" i="5"/>
  <c r="K5" i="5" s="1"/>
  <c r="G5" i="5"/>
  <c r="H5" i="5" s="1"/>
  <c r="D5" i="5"/>
  <c r="E5" i="5" s="1"/>
  <c r="L4" i="5"/>
  <c r="L8" i="5" s="1"/>
  <c r="J4" i="5"/>
  <c r="K4" i="5" s="1"/>
  <c r="G4" i="5"/>
  <c r="H4" i="5" s="1"/>
  <c r="D4" i="5"/>
  <c r="E4" i="5" s="1"/>
  <c r="N6" i="5" l="1"/>
  <c r="M6" i="5" s="1"/>
  <c r="N7" i="5"/>
  <c r="M7" i="5" s="1"/>
  <c r="E8" i="5"/>
  <c r="D8" i="5" s="1"/>
  <c r="N4" i="5"/>
  <c r="H8" i="5"/>
  <c r="G8" i="5" s="1"/>
  <c r="K8" i="5"/>
  <c r="J8" i="5" s="1"/>
  <c r="N5" i="5"/>
  <c r="M5" i="5" s="1"/>
  <c r="N8" i="5" l="1"/>
  <c r="M8" i="5" s="1"/>
  <c r="M4" i="5"/>
  <c r="C4" i="2" l="1"/>
  <c r="D4" i="2" s="1"/>
  <c r="E4" i="2" s="1"/>
  <c r="H4" i="2" s="1"/>
  <c r="I4" i="2" s="1"/>
  <c r="J4" i="2" s="1"/>
  <c r="C5" i="2"/>
  <c r="D5" i="2" s="1"/>
  <c r="E5" i="2" s="1"/>
  <c r="H5" i="2" s="1"/>
  <c r="I5" i="2" s="1"/>
  <c r="J5" i="2" s="1"/>
  <c r="C6" i="2"/>
  <c r="D6" i="2" s="1"/>
  <c r="E6" i="2" s="1"/>
  <c r="H6" i="2" s="1"/>
  <c r="I6" i="2" s="1"/>
  <c r="J6" i="2" s="1"/>
  <c r="C7" i="2"/>
  <c r="D7" i="2" s="1"/>
  <c r="E7" i="2" s="1"/>
  <c r="H7" i="2" s="1"/>
  <c r="I7" i="2" s="1"/>
  <c r="J7" i="2" s="1"/>
  <c r="C8" i="2"/>
  <c r="D8" i="2" s="1"/>
  <c r="E8" i="2" s="1"/>
  <c r="H8" i="2" s="1"/>
  <c r="I8" i="2" s="1"/>
  <c r="J8" i="2" s="1"/>
  <c r="C9" i="2"/>
  <c r="D9" i="2" s="1"/>
  <c r="E9" i="2" s="1"/>
  <c r="H9" i="2" s="1"/>
  <c r="I9" i="2" s="1"/>
  <c r="J9" i="2" s="1"/>
  <c r="C10" i="2"/>
  <c r="D10" i="2" s="1"/>
  <c r="E10" i="2" s="1"/>
  <c r="H10" i="2" s="1"/>
  <c r="I10" i="2" s="1"/>
  <c r="J10" i="2" s="1"/>
  <c r="C11" i="2"/>
  <c r="D11" i="2" s="1"/>
  <c r="E11" i="2" s="1"/>
  <c r="H11" i="2" s="1"/>
  <c r="I11" i="2" s="1"/>
  <c r="J11" i="2" s="1"/>
  <c r="C12" i="2"/>
  <c r="D12" i="2" s="1"/>
  <c r="E12" i="2" s="1"/>
  <c r="H12" i="2" s="1"/>
  <c r="I12" i="2" s="1"/>
  <c r="J12" i="2" s="1"/>
  <c r="C3" i="2"/>
  <c r="D3" i="2" s="1"/>
  <c r="E3" i="2" s="1"/>
  <c r="H3" i="2" s="1"/>
  <c r="I3" i="2" s="1"/>
  <c r="J3" i="2" s="1"/>
  <c r="F7" i="1"/>
  <c r="G7" i="1" s="1"/>
  <c r="H7" i="1" s="1"/>
  <c r="D4" i="1"/>
  <c r="F4" i="1" s="1"/>
  <c r="G4" i="1" s="1"/>
  <c r="H4" i="1" s="1"/>
  <c r="D5" i="1"/>
  <c r="F5" i="1" s="1"/>
  <c r="G5" i="1" s="1"/>
  <c r="H5" i="1" s="1"/>
  <c r="D6" i="1"/>
  <c r="F6" i="1" s="1"/>
  <c r="G6" i="1" s="1"/>
  <c r="H6" i="1" s="1"/>
  <c r="D7" i="1"/>
  <c r="D8" i="1"/>
  <c r="F8" i="1" s="1"/>
  <c r="G8" i="1" s="1"/>
  <c r="H8" i="1" s="1"/>
  <c r="D9" i="1"/>
  <c r="F9" i="1" s="1"/>
  <c r="G9" i="1" s="1"/>
  <c r="H9" i="1" s="1"/>
  <c r="D10" i="1"/>
  <c r="F10" i="1" s="1"/>
  <c r="G10" i="1" s="1"/>
  <c r="H10" i="1" s="1"/>
  <c r="D3" i="1"/>
  <c r="F3" i="1" s="1"/>
  <c r="G3" i="1" s="1"/>
  <c r="H3" i="1" s="1"/>
  <c r="G11" i="1" l="1"/>
</calcChain>
</file>

<file path=xl/sharedStrings.xml><?xml version="1.0" encoding="utf-8"?>
<sst xmlns="http://schemas.openxmlformats.org/spreadsheetml/2006/main" count="55" uniqueCount="43">
  <si>
    <t>JENNIFER</t>
  </si>
  <si>
    <t>JONATHAN</t>
  </si>
  <si>
    <t>BONNIE</t>
  </si>
  <si>
    <t>CLYDE</t>
  </si>
  <si>
    <t>LOIS</t>
  </si>
  <si>
    <t>CLARK</t>
  </si>
  <si>
    <t>BERNADETTE</t>
  </si>
  <si>
    <t>JACQUES</t>
  </si>
  <si>
    <t>Salaire</t>
  </si>
  <si>
    <t>Abattement</t>
  </si>
  <si>
    <t>Taux</t>
  </si>
  <si>
    <t>Seuil</t>
  </si>
  <si>
    <t>Impôt</t>
  </si>
  <si>
    <t>Frais de garde</t>
  </si>
  <si>
    <t>Revenu imposable</t>
  </si>
  <si>
    <t>Revenu dispo</t>
  </si>
  <si>
    <t>Revenu TTC</t>
  </si>
  <si>
    <t>Revenu HT</t>
  </si>
  <si>
    <t>Durée appel</t>
  </si>
  <si>
    <t>Revenu HT/H</t>
  </si>
  <si>
    <t>Revenu HT/J</t>
  </si>
  <si>
    <t>Commission paiement</t>
  </si>
  <si>
    <t>Tarif par appel</t>
  </si>
  <si>
    <t>Revenu HT sur 23 jours</t>
  </si>
  <si>
    <t xml:space="preserve">Janvier </t>
  </si>
  <si>
    <t>Février</t>
  </si>
  <si>
    <t>Mars</t>
  </si>
  <si>
    <t>Trimestre</t>
  </si>
  <si>
    <t>Clients</t>
  </si>
  <si>
    <t>CA HT</t>
  </si>
  <si>
    <t>Remise (%)</t>
  </si>
  <si>
    <t>Remise (€)</t>
  </si>
  <si>
    <t>Durand</t>
  </si>
  <si>
    <t>Dupond</t>
  </si>
  <si>
    <t>Baptiste</t>
  </si>
  <si>
    <t>Laurent</t>
  </si>
  <si>
    <t>Total</t>
  </si>
  <si>
    <t>Remise</t>
  </si>
  <si>
    <t>CA HT &gt;</t>
  </si>
  <si>
    <t>Le taux pour les revenus au-dessus de 1 000 000 € doit être fixé à 51%.</t>
  </si>
  <si>
    <t>Si le CA HT du mois de mars du client Laurent est de 6000 € au lieu de 600 €, le pourcentage de remise global du trimestre sera de 13%.</t>
  </si>
  <si>
    <t>Pour offrir une remise globale de plus de 13% tout en abaissant le seuil de 1000 € à 3% et le seuil de 2000 € à 8%, le seuil de 4000 € doit être fixé à 17%.</t>
  </si>
  <si>
    <t>Le tarif choisi devra être celui de 9,00 €.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</si>
</sst>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#0.00&quot; H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4" xfId="0" applyNumberFormat="1" applyBorder="1"/>
    <xf numFmtId="165" fontId="0" fillId="0" borderId="5" xfId="0" applyNumberFormat="1" applyBorder="1"/>
    <xf numFmtId="165" fontId="0" fillId="0" borderId="14" xfId="0" applyNumberFormat="1" applyBorder="1"/>
    <xf numFmtId="165" fontId="0" fillId="0" borderId="10" xfId="0" applyNumberFormat="1" applyBorder="1"/>
    <xf numFmtId="165" fontId="0" fillId="0" borderId="2" xfId="0" applyNumberForma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9" fontId="0" fillId="0" borderId="3" xfId="0" applyNumberFormat="1" applyBorder="1"/>
    <xf numFmtId="9" fontId="2" fillId="2" borderId="3" xfId="0" applyNumberFormat="1" applyFont="1" applyFill="1" applyBorder="1" applyAlignment="1">
      <alignment horizontal="center"/>
    </xf>
    <xf numFmtId="164" fontId="0" fillId="0" borderId="3" xfId="1" applyNumberFormat="1" applyFont="1" applyBorder="1"/>
    <xf numFmtId="165" fontId="0" fillId="0" borderId="18" xfId="0" applyNumberFormat="1" applyBorder="1"/>
    <xf numFmtId="165" fontId="0" fillId="0" borderId="19" xfId="0" applyNumberFormat="1" applyBorder="1"/>
    <xf numFmtId="9" fontId="0" fillId="0" borderId="0" xfId="0" applyNumberFormat="1" applyBorder="1"/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3" borderId="11" xfId="0" applyNumberFormat="1" applyFont="1" applyFill="1" applyBorder="1"/>
    <xf numFmtId="165" fontId="3" fillId="3" borderId="6" xfId="0" applyNumberFormat="1" applyFont="1" applyFill="1" applyBorder="1"/>
    <xf numFmtId="165" fontId="3" fillId="3" borderId="3" xfId="0" applyNumberFormat="1" applyFont="1" applyFill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44" fontId="0" fillId="0" borderId="4" xfId="1" applyNumberFormat="1" applyFont="1" applyBorder="1"/>
    <xf numFmtId="44" fontId="0" fillId="0" borderId="5" xfId="1" applyNumberFormat="1" applyFont="1" applyBorder="1"/>
    <xf numFmtId="44" fontId="0" fillId="0" borderId="14" xfId="1" applyNumberFormat="1" applyFont="1" applyBorder="1"/>
    <xf numFmtId="44" fontId="0" fillId="0" borderId="10" xfId="1" applyNumberFormat="1" applyFont="1" applyBorder="1"/>
    <xf numFmtId="44" fontId="0" fillId="0" borderId="2" xfId="1" applyNumberFormat="1" applyFont="1" applyBorder="1"/>
    <xf numFmtId="0" fontId="3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6" fontId="0" fillId="0" borderId="22" xfId="1" applyNumberFormat="1" applyFont="1" applyBorder="1"/>
    <xf numFmtId="166" fontId="0" fillId="0" borderId="20" xfId="1" applyNumberFormat="1" applyFont="1" applyBorder="1"/>
    <xf numFmtId="0" fontId="3" fillId="5" borderId="20" xfId="0" applyFont="1" applyFill="1" applyBorder="1" applyAlignment="1">
      <alignment horizontal="center" vertical="center" wrapText="1"/>
    </xf>
    <xf numFmtId="166" fontId="0" fillId="0" borderId="6" xfId="1" applyNumberFormat="1" applyFont="1" applyBorder="1"/>
    <xf numFmtId="44" fontId="0" fillId="0" borderId="11" xfId="1" applyNumberFormat="1" applyFont="1" applyBorder="1"/>
    <xf numFmtId="44" fontId="0" fillId="0" borderId="15" xfId="1" applyNumberFormat="1" applyFont="1" applyBorder="1"/>
    <xf numFmtId="44" fontId="0" fillId="0" borderId="23" xfId="1" applyNumberFormat="1" applyFont="1" applyBorder="1"/>
    <xf numFmtId="44" fontId="0" fillId="0" borderId="24" xfId="1" applyNumberFormat="1" applyFont="1" applyBorder="1"/>
    <xf numFmtId="44" fontId="3" fillId="6" borderId="10" xfId="1" applyNumberFormat="1" applyFont="1" applyFill="1" applyBorder="1"/>
    <xf numFmtId="44" fontId="3" fillId="6" borderId="2" xfId="1" applyNumberFormat="1" applyFont="1" applyFill="1" applyBorder="1"/>
    <xf numFmtId="44" fontId="3" fillId="6" borderId="11" xfId="1" applyNumberFormat="1" applyFont="1" applyFill="1" applyBorder="1"/>
    <xf numFmtId="44" fontId="3" fillId="6" borderId="4" xfId="1" applyNumberFormat="1" applyFont="1" applyFill="1" applyBorder="1"/>
    <xf numFmtId="0" fontId="3" fillId="0" borderId="25" xfId="0" applyFont="1" applyBorder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7" xfId="0" applyBorder="1"/>
    <xf numFmtId="0" fontId="0" fillId="0" borderId="26" xfId="0" applyBorder="1"/>
    <xf numFmtId="9" fontId="0" fillId="0" borderId="27" xfId="2" applyFont="1" applyBorder="1"/>
    <xf numFmtId="0" fontId="0" fillId="0" borderId="28" xfId="0" applyBorder="1"/>
    <xf numFmtId="0" fontId="3" fillId="0" borderId="26" xfId="0" applyFont="1" applyBorder="1"/>
    <xf numFmtId="10" fontId="3" fillId="0" borderId="27" xfId="2" applyNumberFormat="1" applyFont="1" applyBorder="1"/>
    <xf numFmtId="0" fontId="3" fillId="0" borderId="28" xfId="0" applyFont="1" applyBorder="1"/>
    <xf numFmtId="0" fontId="0" fillId="0" borderId="8" xfId="0" applyBorder="1"/>
    <xf numFmtId="0" fontId="0" fillId="0" borderId="32" xfId="0" applyBorder="1"/>
    <xf numFmtId="9" fontId="0" fillId="0" borderId="1" xfId="2" applyFont="1" applyBorder="1"/>
    <xf numFmtId="0" fontId="0" fillId="0" borderId="33" xfId="0" applyBorder="1"/>
    <xf numFmtId="0" fontId="3" fillId="0" borderId="32" xfId="0" applyFont="1" applyBorder="1"/>
    <xf numFmtId="10" fontId="3" fillId="0" borderId="1" xfId="2" applyNumberFormat="1" applyFont="1" applyBorder="1"/>
    <xf numFmtId="0" fontId="3" fillId="0" borderId="33" xfId="0" applyFont="1" applyBorder="1"/>
    <xf numFmtId="0" fontId="0" fillId="0" borderId="9" xfId="0" applyBorder="1"/>
    <xf numFmtId="0" fontId="0" fillId="0" borderId="19" xfId="0" applyBorder="1"/>
    <xf numFmtId="9" fontId="0" fillId="0" borderId="14" xfId="2" applyFont="1" applyBorder="1"/>
    <xf numFmtId="0" fontId="0" fillId="0" borderId="6" xfId="0" applyBorder="1"/>
    <xf numFmtId="0" fontId="3" fillId="0" borderId="19" xfId="0" applyFont="1" applyBorder="1"/>
    <xf numFmtId="10" fontId="3" fillId="0" borderId="14" xfId="2" applyNumberFormat="1" applyFont="1" applyBorder="1"/>
    <xf numFmtId="0" fontId="3" fillId="0" borderId="6" xfId="0" applyFont="1" applyBorder="1"/>
    <xf numFmtId="0" fontId="3" fillId="0" borderId="34" xfId="0" applyFont="1" applyBorder="1"/>
    <xf numFmtId="0" fontId="3" fillId="0" borderId="35" xfId="0" applyFont="1" applyBorder="1"/>
    <xf numFmtId="10" fontId="3" fillId="0" borderId="23" xfId="2" applyNumberFormat="1" applyFont="1" applyBorder="1"/>
    <xf numFmtId="0" fontId="3" fillId="0" borderId="24" xfId="0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4" fontId="0" fillId="0" borderId="26" xfId="1" applyFont="1" applyBorder="1"/>
    <xf numFmtId="9" fontId="0" fillId="0" borderId="28" xfId="0" applyNumberFormat="1" applyBorder="1"/>
    <xf numFmtId="44" fontId="0" fillId="0" borderId="32" xfId="1" applyFont="1" applyBorder="1"/>
    <xf numFmtId="9" fontId="0" fillId="0" borderId="33" xfId="0" applyNumberFormat="1" applyBorder="1"/>
    <xf numFmtId="44" fontId="0" fillId="0" borderId="19" xfId="1" applyFont="1" applyBorder="1"/>
    <xf numFmtId="9" fontId="0" fillId="0" borderId="6" xfId="0" applyNumberForma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'Exercice 1'!$H$2</c:f>
              <c:strCache>
                <c:ptCount val="1"/>
                <c:pt idx="0">
                  <c:v>Revenu dispo</c:v>
                </c:pt>
              </c:strCache>
            </c:strRef>
          </c:tx>
          <c:invertIfNegative val="0"/>
          <c:cat>
            <c:strRef>
              <c:f>'Exercice 1'!$B$3:$B$10</c:f>
              <c:strCache>
                <c:ptCount val="8"/>
                <c:pt idx="0">
                  <c:v>JENNIFER</c:v>
                </c:pt>
                <c:pt idx="1">
                  <c:v>JONATHAN</c:v>
                </c:pt>
                <c:pt idx="2">
                  <c:v>BONNIE</c:v>
                </c:pt>
                <c:pt idx="3">
                  <c:v>CLYDE</c:v>
                </c:pt>
                <c:pt idx="4">
                  <c:v>LOIS</c:v>
                </c:pt>
                <c:pt idx="5">
                  <c:v>CLARK</c:v>
                </c:pt>
                <c:pt idx="6">
                  <c:v>BERNADETTE</c:v>
                </c:pt>
                <c:pt idx="7">
                  <c:v>JACQUES</c:v>
                </c:pt>
              </c:strCache>
            </c:strRef>
          </c:cat>
          <c:val>
            <c:numRef>
              <c:f>'Exercice 1'!$H$3:$H$10</c:f>
              <c:numCache>
                <c:formatCode>#\ ##0\ "€"</c:formatCode>
                <c:ptCount val="8"/>
                <c:pt idx="0">
                  <c:v>42625</c:v>
                </c:pt>
                <c:pt idx="1">
                  <c:v>69750</c:v>
                </c:pt>
                <c:pt idx="2">
                  <c:v>16800</c:v>
                </c:pt>
                <c:pt idx="3">
                  <c:v>41525</c:v>
                </c:pt>
                <c:pt idx="4">
                  <c:v>239750</c:v>
                </c:pt>
                <c:pt idx="5">
                  <c:v>2638200</c:v>
                </c:pt>
                <c:pt idx="6">
                  <c:v>21400</c:v>
                </c:pt>
                <c:pt idx="7">
                  <c:v>38220</c:v>
                </c:pt>
              </c:numCache>
            </c:numRef>
          </c:val>
        </c:ser>
        <c:ser>
          <c:idx val="0"/>
          <c:order val="1"/>
          <c:tx>
            <c:strRef>
              <c:f>'Exercice 1'!$G$2</c:f>
              <c:strCache>
                <c:ptCount val="1"/>
                <c:pt idx="0">
                  <c:v>Impôt</c:v>
                </c:pt>
              </c:strCache>
            </c:strRef>
          </c:tx>
          <c:invertIfNegative val="0"/>
          <c:cat>
            <c:strRef>
              <c:f>'Exercice 1'!$B$3:$B$10</c:f>
              <c:strCache>
                <c:ptCount val="8"/>
                <c:pt idx="0">
                  <c:v>JENNIFER</c:v>
                </c:pt>
                <c:pt idx="1">
                  <c:v>JONATHAN</c:v>
                </c:pt>
                <c:pt idx="2">
                  <c:v>BONNIE</c:v>
                </c:pt>
                <c:pt idx="3">
                  <c:v>CLYDE</c:v>
                </c:pt>
                <c:pt idx="4">
                  <c:v>LOIS</c:v>
                </c:pt>
                <c:pt idx="5">
                  <c:v>CLARK</c:v>
                </c:pt>
                <c:pt idx="6">
                  <c:v>BERNADETTE</c:v>
                </c:pt>
                <c:pt idx="7">
                  <c:v>JACQUES</c:v>
                </c:pt>
              </c:strCache>
            </c:strRef>
          </c:cat>
          <c:val>
            <c:numRef>
              <c:f>'Exercice 1'!$G$3:$G$10</c:f>
              <c:numCache>
                <c:formatCode>#\ ##0\ "€"</c:formatCode>
                <c:ptCount val="8"/>
                <c:pt idx="0">
                  <c:v>12375</c:v>
                </c:pt>
                <c:pt idx="1">
                  <c:v>20250</c:v>
                </c:pt>
                <c:pt idx="2">
                  <c:v>0</c:v>
                </c:pt>
                <c:pt idx="3">
                  <c:v>11975</c:v>
                </c:pt>
                <c:pt idx="4">
                  <c:v>110250</c:v>
                </c:pt>
                <c:pt idx="5">
                  <c:v>2158200</c:v>
                </c:pt>
                <c:pt idx="6">
                  <c:v>0</c:v>
                </c:pt>
                <c:pt idx="7">
                  <c:v>3780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4084048"/>
        <c:axId val="-24087856"/>
      </c:barChart>
      <c:catAx>
        <c:axId val="-2408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4087856"/>
        <c:crosses val="autoZero"/>
        <c:auto val="1"/>
        <c:lblAlgn val="ctr"/>
        <c:lblOffset val="100"/>
        <c:noMultiLvlLbl val="0"/>
      </c:catAx>
      <c:valAx>
        <c:axId val="-24087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2408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'Exercice 1'!$B$9</c:f>
              <c:strCache>
                <c:ptCount val="1"/>
                <c:pt idx="0">
                  <c:v>BERNADETTE</c:v>
                </c:pt>
              </c:strCache>
            </c:strRef>
          </c:tx>
          <c:dPt>
            <c:idx val="0"/>
            <c:bubble3D val="0"/>
            <c:explosion val="25"/>
          </c:dPt>
          <c:dLbls>
            <c:dLbl>
              <c:idx val="0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('Exercice 1'!$E$2,'Exercice 1'!$H$2)</c:f>
              <c:strCache>
                <c:ptCount val="2"/>
                <c:pt idx="0">
                  <c:v>Frais de garde</c:v>
                </c:pt>
                <c:pt idx="1">
                  <c:v>Revenu dispo</c:v>
                </c:pt>
              </c:strCache>
            </c:strRef>
          </c:cat>
          <c:val>
            <c:numRef>
              <c:f>('Exercice 1'!$E$9,'Exercice 1'!$H$9)</c:f>
              <c:numCache>
                <c:formatCode>#\ ##0\ "€"</c:formatCode>
                <c:ptCount val="2"/>
                <c:pt idx="0">
                  <c:v>1600</c:v>
                </c:pt>
                <c:pt idx="1">
                  <c:v>21400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'Exercice 2'!$B$4</c:f>
              <c:strCache>
                <c:ptCount val="1"/>
                <c:pt idx="0">
                  <c:v>Durand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2'!$C$4,'Exercice 2'!$F$4,'Exercice 2'!$I$4)</c:f>
              <c:numCache>
                <c:formatCode>General</c:formatCode>
                <c:ptCount val="3"/>
                <c:pt idx="0">
                  <c:v>4500</c:v>
                </c:pt>
                <c:pt idx="1">
                  <c:v>6200</c:v>
                </c:pt>
                <c:pt idx="2">
                  <c:v>1200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'Exercice 2'!$B$5</c:f>
              <c:strCache>
                <c:ptCount val="1"/>
                <c:pt idx="0">
                  <c:v>Dupond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2'!$C$5,'Exercice 2'!$F$5,'Exercice 2'!$I$5)</c:f>
              <c:numCache>
                <c:formatCode>General</c:formatCode>
                <c:ptCount val="3"/>
                <c:pt idx="0">
                  <c:v>3600</c:v>
                </c:pt>
                <c:pt idx="1">
                  <c:v>2400</c:v>
                </c:pt>
                <c:pt idx="2">
                  <c:v>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'Exercice 2'!$B$6</c:f>
              <c:strCache>
                <c:ptCount val="1"/>
                <c:pt idx="0">
                  <c:v>Baptiste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2'!$C$6,'Exercice 2'!$F$6,'Exercice 2'!$I$6)</c:f>
              <c:numCache>
                <c:formatCode>General</c:formatCode>
                <c:ptCount val="3"/>
                <c:pt idx="0">
                  <c:v>8400</c:v>
                </c:pt>
                <c:pt idx="1">
                  <c:v>800</c:v>
                </c:pt>
                <c:pt idx="2">
                  <c:v>5600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'Exercice 2'!$B$7</c:f>
              <c:strCache>
                <c:ptCount val="1"/>
                <c:pt idx="0">
                  <c:v>Laurent</c:v>
                </c:pt>
              </c:strCache>
            </c:strRef>
          </c:tx>
          <c:marker>
            <c:symbol val="none"/>
          </c:marker>
          <c:cat>
            <c:strRef>
              <c:f>('Exercice 2'!$C$2,'Exercice 2'!$F$2,'Exercice 2'!$I$2)</c:f>
              <c:strCache>
                <c:ptCount val="3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</c:strCache>
            </c:strRef>
          </c:cat>
          <c:val>
            <c:numRef>
              <c:f>('Exercice 2'!$C$7,'Exercice 2'!$F$7,'Exercice 2'!$I$7)</c:f>
              <c:numCache>
                <c:formatCode>General</c:formatCode>
                <c:ptCount val="3"/>
                <c:pt idx="0">
                  <c:v>2500</c:v>
                </c:pt>
                <c:pt idx="1">
                  <c:v>1500</c:v>
                </c:pt>
                <c:pt idx="2">
                  <c:v>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8882496"/>
        <c:axId val="-1948875968"/>
      </c:lineChart>
      <c:catAx>
        <c:axId val="-194888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48875968"/>
        <c:crosses val="autoZero"/>
        <c:auto val="1"/>
        <c:lblAlgn val="ctr"/>
        <c:lblOffset val="100"/>
        <c:noMultiLvlLbl val="0"/>
      </c:catAx>
      <c:valAx>
        <c:axId val="-194887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94888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Remises 1</a:t>
            </a:r>
            <a:r>
              <a:rPr lang="en-US" baseline="0"/>
              <a:t>T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'Exercice 2'!$N$3</c:f>
              <c:strCache>
                <c:ptCount val="1"/>
                <c:pt idx="0">
                  <c:v>Remise (€)</c:v>
                </c:pt>
              </c:strCache>
            </c:strRef>
          </c:tx>
          <c:dPt>
            <c:idx val="3"/>
            <c:bubble3D val="0"/>
            <c:explosion val="27"/>
          </c:dPt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600" b="1">
                        <a:solidFill>
                          <a:schemeClr val="accent6">
                            <a:lumMod val="40000"/>
                            <a:lumOff val="60000"/>
                          </a:schemeClr>
                        </a:solidFill>
                      </a:rPr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'Exercice 2'!$B$4:$B$7</c:f>
              <c:strCache>
                <c:ptCount val="4"/>
                <c:pt idx="0">
                  <c:v>Durand</c:v>
                </c:pt>
                <c:pt idx="1">
                  <c:v>Dupond</c:v>
                </c:pt>
                <c:pt idx="2">
                  <c:v>Baptiste</c:v>
                </c:pt>
                <c:pt idx="3">
                  <c:v>Laurent</c:v>
                </c:pt>
              </c:strCache>
            </c:strRef>
          </c:cat>
          <c:val>
            <c:numRef>
              <c:f>'Exercice 2'!$N$4:$N$7</c:f>
              <c:numCache>
                <c:formatCode>General</c:formatCode>
                <c:ptCount val="4"/>
                <c:pt idx="0">
                  <c:v>1665</c:v>
                </c:pt>
                <c:pt idx="1">
                  <c:v>600</c:v>
                </c:pt>
                <c:pt idx="2">
                  <c:v>2100</c:v>
                </c:pt>
                <c:pt idx="3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'Exercice 3'!$I$2</c:f>
              <c:strCache>
                <c:ptCount val="1"/>
                <c:pt idx="0">
                  <c:v>Revenu HT/J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ln w="19050">
                <a:solidFill>
                  <a:schemeClr val="tx1"/>
                </a:solidFill>
              </a:ln>
            </c:spPr>
          </c:dPt>
          <c:dLbls>
            <c:dLbl>
              <c:idx val="4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'Exercice 3'!$B$3:$B$12</c:f>
              <c:numCache>
                <c:formatCode>_("€"* #,##0.00_);_("€"* \(#,##0.00\);_("€"* "-"??_);_(@_)</c:formatCode>
                <c:ptCount val="10"/>
                <c:pt idx="0">
                  <c:v>4.5</c:v>
                </c:pt>
                <c:pt idx="1">
                  <c:v>5</c:v>
                </c:pt>
                <c:pt idx="2">
                  <c:v>5.5</c:v>
                </c:pt>
                <c:pt idx="3">
                  <c:v>6</c:v>
                </c:pt>
                <c:pt idx="4">
                  <c:v>6.5</c:v>
                </c:pt>
                <c:pt idx="5">
                  <c:v>7</c:v>
                </c:pt>
                <c:pt idx="6">
                  <c:v>7.5</c:v>
                </c:pt>
                <c:pt idx="7">
                  <c:v>8</c:v>
                </c:pt>
                <c:pt idx="8">
                  <c:v>8.5</c:v>
                </c:pt>
                <c:pt idx="9">
                  <c:v>9</c:v>
                </c:pt>
              </c:numCache>
            </c:numRef>
          </c:cat>
          <c:val>
            <c:numRef>
              <c:f>'Exercice 3'!$I$3:$I$12</c:f>
              <c:numCache>
                <c:formatCode>_("€"* #,##0.00_);_("€"* \(#,##0.00\);_("€"* "-"??_);_(@_)</c:formatCode>
                <c:ptCount val="10"/>
                <c:pt idx="0">
                  <c:v>182.81250000000003</c:v>
                </c:pt>
                <c:pt idx="1">
                  <c:v>203.12500000000003</c:v>
                </c:pt>
                <c:pt idx="2">
                  <c:v>223.4375</c:v>
                </c:pt>
                <c:pt idx="3">
                  <c:v>243.75</c:v>
                </c:pt>
                <c:pt idx="4">
                  <c:v>264.06250000000006</c:v>
                </c:pt>
                <c:pt idx="5">
                  <c:v>284.375</c:v>
                </c:pt>
                <c:pt idx="6">
                  <c:v>304.6875</c:v>
                </c:pt>
                <c:pt idx="7">
                  <c:v>325</c:v>
                </c:pt>
                <c:pt idx="8">
                  <c:v>345.3125</c:v>
                </c:pt>
                <c:pt idx="9">
                  <c:v>365.62500000000006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078608"/>
        <c:axId val="-24075888"/>
      </c:barChart>
      <c:catAx>
        <c:axId val="-24078608"/>
        <c:scaling>
          <c:orientation val="minMax"/>
        </c:scaling>
        <c:delete val="0"/>
        <c:axPos val="b"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-24075888"/>
        <c:crosses val="autoZero"/>
        <c:auto val="1"/>
        <c:lblAlgn val="ctr"/>
        <c:lblOffset val="100"/>
        <c:noMultiLvlLbl val="0"/>
      </c:catAx>
      <c:valAx>
        <c:axId val="-24075888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-2407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18</xdr:col>
      <xdr:colOff>19050</xdr:colOff>
      <xdr:row>31</xdr:row>
      <xdr:rowOff>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14</xdr:col>
      <xdr:colOff>0</xdr:colOff>
      <xdr:row>23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14</xdr:col>
      <xdr:colOff>0</xdr:colOff>
      <xdr:row>38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10</xdr:col>
      <xdr:colOff>0</xdr:colOff>
      <xdr:row>28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ni\sn-i.fr\r\tdc-as\Excel-Examen-Correction2014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2">
          <cell r="C2" t="str">
            <v xml:space="preserve">Janvier </v>
          </cell>
          <cell r="F2" t="str">
            <v>Février</v>
          </cell>
          <cell r="I2" t="str">
            <v>Mars</v>
          </cell>
        </row>
        <row r="3">
          <cell r="N3" t="str">
            <v>Remise (€)</v>
          </cell>
        </row>
        <row r="4">
          <cell r="B4" t="str">
            <v>Durand</v>
          </cell>
          <cell r="C4">
            <v>4500</v>
          </cell>
          <cell r="F4">
            <v>6200</v>
          </cell>
          <cell r="I4">
            <v>1200</v>
          </cell>
          <cell r="N4">
            <v>1855</v>
          </cell>
        </row>
        <row r="5">
          <cell r="B5" t="str">
            <v>Dupond</v>
          </cell>
          <cell r="C5">
            <v>3600</v>
          </cell>
          <cell r="F5">
            <v>2400</v>
          </cell>
          <cell r="I5">
            <v>300</v>
          </cell>
          <cell r="N5">
            <v>480</v>
          </cell>
        </row>
        <row r="6">
          <cell r="B6" t="str">
            <v>Baptiste</v>
          </cell>
          <cell r="C6">
            <v>8400</v>
          </cell>
          <cell r="F6">
            <v>800</v>
          </cell>
          <cell r="I6">
            <v>5600</v>
          </cell>
          <cell r="N6">
            <v>2380</v>
          </cell>
        </row>
        <row r="7">
          <cell r="B7" t="str">
            <v>Laurent</v>
          </cell>
          <cell r="C7">
            <v>2500</v>
          </cell>
          <cell r="F7">
            <v>1500</v>
          </cell>
          <cell r="I7">
            <v>600</v>
          </cell>
          <cell r="N7">
            <v>245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workbookViewId="0">
      <selection activeCell="B35" sqref="B35"/>
    </sheetView>
  </sheetViews>
  <sheetFormatPr baseColWidth="10" defaultColWidth="9.109375" defaultRowHeight="14.4" x14ac:dyDescent="0.3"/>
  <cols>
    <col min="2" max="2" width="12.33203125" bestFit="1" customWidth="1"/>
    <col min="3" max="3" width="12.88671875" bestFit="1" customWidth="1"/>
    <col min="4" max="5" width="12.88671875" customWidth="1"/>
    <col min="6" max="7" width="10.6640625" customWidth="1"/>
    <col min="8" max="8" width="10.33203125" bestFit="1" customWidth="1"/>
  </cols>
  <sheetData>
    <row r="1" spans="2:8" ht="15" thickBot="1" x14ac:dyDescent="0.35"/>
    <row r="2" spans="2:8" ht="31.5" customHeight="1" thickTop="1" thickBot="1" x14ac:dyDescent="0.35">
      <c r="C2" s="15" t="s">
        <v>8</v>
      </c>
      <c r="D2" s="16" t="s">
        <v>9</v>
      </c>
      <c r="E2" s="16" t="s">
        <v>13</v>
      </c>
      <c r="F2" s="17" t="s">
        <v>14</v>
      </c>
      <c r="G2" s="18" t="s">
        <v>12</v>
      </c>
      <c r="H2" s="18" t="s">
        <v>15</v>
      </c>
    </row>
    <row r="3" spans="2:8" ht="15" thickTop="1" x14ac:dyDescent="0.3">
      <c r="B3" s="6" t="s">
        <v>0</v>
      </c>
      <c r="C3" s="4">
        <v>55000</v>
      </c>
      <c r="D3" s="12">
        <f>C3*10%</f>
        <v>5500</v>
      </c>
      <c r="E3" s="12">
        <v>0</v>
      </c>
      <c r="F3" s="5">
        <f>C3-D3-E3</f>
        <v>49500</v>
      </c>
      <c r="G3" s="19">
        <f>IF(F3&lt;B$13,0,IF(F3&lt;B$14,F3*C$13,IF(F3&lt;B$15,F3*C$14,IF(F3&lt;B$16,F3*C$15,F3*C$16))))</f>
        <v>12375</v>
      </c>
      <c r="H3" s="22">
        <f>C3-G3-E3</f>
        <v>42625</v>
      </c>
    </row>
    <row r="4" spans="2:8" x14ac:dyDescent="0.3">
      <c r="B4" s="7" t="s">
        <v>1</v>
      </c>
      <c r="C4" s="1">
        <v>90000</v>
      </c>
      <c r="D4" s="12">
        <f t="shared" ref="D4:D10" si="0">C4*10%</f>
        <v>9000</v>
      </c>
      <c r="E4" s="12">
        <v>0</v>
      </c>
      <c r="F4" s="5">
        <f t="shared" ref="F4:F10" si="1">C4-D4-E4</f>
        <v>81000</v>
      </c>
      <c r="G4" s="19">
        <f t="shared" ref="G4:G10" si="2">IF(F4&lt;B$13,0,IF(F4&lt;B$14,F4*C$13,IF(F4&lt;B$15,F4*C$14,IF(F4&lt;B$16,F4*C$15,F4*C$16))))</f>
        <v>20250</v>
      </c>
      <c r="H4" s="23">
        <f t="shared" ref="H4:H10" si="3">C4-G4-E4</f>
        <v>69750</v>
      </c>
    </row>
    <row r="5" spans="2:8" x14ac:dyDescent="0.3">
      <c r="B5" s="7" t="s">
        <v>2</v>
      </c>
      <c r="C5" s="1">
        <v>18000</v>
      </c>
      <c r="D5" s="12">
        <f t="shared" si="0"/>
        <v>1800</v>
      </c>
      <c r="E5" s="12">
        <v>1200</v>
      </c>
      <c r="F5" s="5">
        <f t="shared" si="1"/>
        <v>15000</v>
      </c>
      <c r="G5" s="19">
        <f t="shared" si="2"/>
        <v>0</v>
      </c>
      <c r="H5" s="23">
        <f t="shared" si="3"/>
        <v>16800</v>
      </c>
    </row>
    <row r="6" spans="2:8" x14ac:dyDescent="0.3">
      <c r="B6" s="7" t="s">
        <v>3</v>
      </c>
      <c r="C6" s="1">
        <v>56000</v>
      </c>
      <c r="D6" s="12">
        <f t="shared" si="0"/>
        <v>5600</v>
      </c>
      <c r="E6" s="12">
        <v>2500</v>
      </c>
      <c r="F6" s="5">
        <f t="shared" si="1"/>
        <v>47900</v>
      </c>
      <c r="G6" s="19">
        <f t="shared" si="2"/>
        <v>11975</v>
      </c>
      <c r="H6" s="23">
        <f t="shared" si="3"/>
        <v>41525</v>
      </c>
    </row>
    <row r="7" spans="2:8" x14ac:dyDescent="0.3">
      <c r="B7" s="7" t="s">
        <v>4</v>
      </c>
      <c r="C7" s="1">
        <v>350000</v>
      </c>
      <c r="D7" s="12">
        <f t="shared" si="0"/>
        <v>35000</v>
      </c>
      <c r="E7" s="12">
        <v>0</v>
      </c>
      <c r="F7" s="5">
        <f t="shared" si="1"/>
        <v>315000</v>
      </c>
      <c r="G7" s="19">
        <f t="shared" si="2"/>
        <v>110250</v>
      </c>
      <c r="H7" s="23">
        <f t="shared" si="3"/>
        <v>239750</v>
      </c>
    </row>
    <row r="8" spans="2:8" x14ac:dyDescent="0.3">
      <c r="B8" s="7" t="s">
        <v>5</v>
      </c>
      <c r="C8" s="1">
        <v>4800000</v>
      </c>
      <c r="D8" s="12">
        <f t="shared" si="0"/>
        <v>480000</v>
      </c>
      <c r="E8" s="12">
        <v>3600</v>
      </c>
      <c r="F8" s="5">
        <f t="shared" si="1"/>
        <v>4316400</v>
      </c>
      <c r="G8" s="19">
        <f t="shared" si="2"/>
        <v>2158200</v>
      </c>
      <c r="H8" s="23">
        <f t="shared" si="3"/>
        <v>2638200</v>
      </c>
    </row>
    <row r="9" spans="2:8" x14ac:dyDescent="0.3">
      <c r="B9" s="7" t="s">
        <v>6</v>
      </c>
      <c r="C9" s="1">
        <v>23000</v>
      </c>
      <c r="D9" s="12">
        <f t="shared" si="0"/>
        <v>2300</v>
      </c>
      <c r="E9" s="12">
        <v>1600</v>
      </c>
      <c r="F9" s="5">
        <f t="shared" si="1"/>
        <v>19100</v>
      </c>
      <c r="G9" s="19">
        <f t="shared" si="2"/>
        <v>0</v>
      </c>
      <c r="H9" s="23">
        <f t="shared" si="3"/>
        <v>21400</v>
      </c>
    </row>
    <row r="10" spans="2:8" ht="15" thickBot="1" x14ac:dyDescent="0.35">
      <c r="B10" s="8" t="s">
        <v>7</v>
      </c>
      <c r="C10" s="2">
        <v>42000</v>
      </c>
      <c r="D10" s="13">
        <f t="shared" si="0"/>
        <v>4200</v>
      </c>
      <c r="E10" s="13">
        <v>0</v>
      </c>
      <c r="F10" s="3">
        <f t="shared" si="1"/>
        <v>37800</v>
      </c>
      <c r="G10" s="20">
        <f t="shared" si="2"/>
        <v>3780</v>
      </c>
      <c r="H10" s="24">
        <f t="shared" si="3"/>
        <v>38220</v>
      </c>
    </row>
    <row r="11" spans="2:8" ht="15.6" thickTop="1" thickBot="1" x14ac:dyDescent="0.35">
      <c r="G11" s="21">
        <f>SUM(G3:G10)</f>
        <v>2316830</v>
      </c>
    </row>
    <row r="12" spans="2:8" ht="15.6" thickTop="1" thickBot="1" x14ac:dyDescent="0.35">
      <c r="B12" s="10" t="s">
        <v>11</v>
      </c>
      <c r="C12" s="10" t="s">
        <v>10</v>
      </c>
    </row>
    <row r="13" spans="2:8" ht="15.6" thickTop="1" thickBot="1" x14ac:dyDescent="0.35">
      <c r="B13" s="11">
        <v>20000</v>
      </c>
      <c r="C13" s="9">
        <v>0.1</v>
      </c>
      <c r="D13" s="14"/>
      <c r="E13" s="14"/>
    </row>
    <row r="14" spans="2:8" ht="15.6" thickTop="1" thickBot="1" x14ac:dyDescent="0.35">
      <c r="B14" s="11">
        <v>40000</v>
      </c>
      <c r="C14" s="9">
        <v>0.25</v>
      </c>
      <c r="D14" s="14"/>
      <c r="E14" s="14"/>
    </row>
    <row r="15" spans="2:8" ht="15.6" thickTop="1" thickBot="1" x14ac:dyDescent="0.35">
      <c r="B15" s="11">
        <v>200000</v>
      </c>
      <c r="C15" s="9">
        <v>0.35</v>
      </c>
      <c r="D15" s="14"/>
      <c r="E15" s="14"/>
    </row>
    <row r="16" spans="2:8" ht="15.6" thickTop="1" thickBot="1" x14ac:dyDescent="0.35">
      <c r="B16" s="11">
        <v>1000000</v>
      </c>
      <c r="C16" s="9">
        <v>0.5</v>
      </c>
      <c r="D16" s="14"/>
      <c r="E16" s="14"/>
    </row>
    <row r="17" ht="15" thickTop="1" x14ac:dyDescent="0.3"/>
    <row r="33" spans="2:2" x14ac:dyDescent="0.3">
      <c r="B33" t="s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44" sqref="B44"/>
    </sheetView>
  </sheetViews>
  <sheetFormatPr baseColWidth="10" defaultColWidth="9.109375" defaultRowHeight="14.4" x14ac:dyDescent="0.3"/>
  <cols>
    <col min="2" max="14" width="10.6640625" customWidth="1"/>
  </cols>
  <sheetData>
    <row r="1" spans="2:14" ht="15" thickBot="1" x14ac:dyDescent="0.35"/>
    <row r="2" spans="2:14" ht="15.6" thickTop="1" thickBot="1" x14ac:dyDescent="0.35">
      <c r="B2" s="46"/>
      <c r="C2" s="47" t="s">
        <v>24</v>
      </c>
      <c r="D2" s="48"/>
      <c r="E2" s="48"/>
      <c r="F2" s="48" t="s">
        <v>25</v>
      </c>
      <c r="G2" s="48"/>
      <c r="H2" s="48"/>
      <c r="I2" s="48" t="s">
        <v>26</v>
      </c>
      <c r="J2" s="48"/>
      <c r="K2" s="48"/>
      <c r="L2" s="48" t="s">
        <v>27</v>
      </c>
      <c r="M2" s="48"/>
      <c r="N2" s="49"/>
    </row>
    <row r="3" spans="2:14" ht="15.6" thickTop="1" thickBot="1" x14ac:dyDescent="0.35">
      <c r="B3" s="50" t="s">
        <v>28</v>
      </c>
      <c r="C3" s="51" t="s">
        <v>29</v>
      </c>
      <c r="D3" s="52" t="s">
        <v>30</v>
      </c>
      <c r="E3" s="53" t="s">
        <v>31</v>
      </c>
      <c r="F3" s="52" t="s">
        <v>29</v>
      </c>
      <c r="G3" s="52" t="s">
        <v>30</v>
      </c>
      <c r="H3" s="53" t="s">
        <v>31</v>
      </c>
      <c r="I3" s="52" t="s">
        <v>29</v>
      </c>
      <c r="J3" s="52" t="s">
        <v>30</v>
      </c>
      <c r="K3" s="53" t="s">
        <v>31</v>
      </c>
      <c r="L3" s="51" t="s">
        <v>29</v>
      </c>
      <c r="M3" s="52" t="s">
        <v>30</v>
      </c>
      <c r="N3" s="53" t="s">
        <v>31</v>
      </c>
    </row>
    <row r="4" spans="2:14" ht="15" thickTop="1" x14ac:dyDescent="0.3">
      <c r="B4" s="54" t="s">
        <v>32</v>
      </c>
      <c r="C4" s="55">
        <v>4500</v>
      </c>
      <c r="D4" s="56">
        <f>IF(C4&gt;=$C$13,$D$13,IF(C4&gt;=$C$12,$D$12,IF(C4&gt;=$C$11,$D$11,0)))</f>
        <v>0.15</v>
      </c>
      <c r="E4" s="57">
        <f>C4*D4</f>
        <v>675</v>
      </c>
      <c r="F4" s="55">
        <v>6200</v>
      </c>
      <c r="G4" s="56">
        <f>IF(F4&gt;=$C$13,$D$13,IF(F4&gt;=$C$12,$D$12,IF(F4&gt;=$C$11,$D$11,0)))</f>
        <v>0.15</v>
      </c>
      <c r="H4" s="57">
        <f>F4*G4</f>
        <v>930</v>
      </c>
      <c r="I4" s="55">
        <v>1200</v>
      </c>
      <c r="J4" s="56">
        <f>IF(I4&gt;=$C$13,$D$13,IF(I4&gt;=$C$12,$D$12,IF(I4&gt;=$C$11,$D$11,0)))</f>
        <v>0.05</v>
      </c>
      <c r="K4" s="57">
        <f>I4*J4</f>
        <v>60</v>
      </c>
      <c r="L4" s="58">
        <f>C4+F4+I4</f>
        <v>11900</v>
      </c>
      <c r="M4" s="59">
        <f>N4/L4</f>
        <v>0.13991596638655462</v>
      </c>
      <c r="N4" s="60">
        <f>E4+H4+K4</f>
        <v>1665</v>
      </c>
    </row>
    <row r="5" spans="2:14" x14ac:dyDescent="0.3">
      <c r="B5" s="61" t="s">
        <v>33</v>
      </c>
      <c r="C5" s="62">
        <v>3600</v>
      </c>
      <c r="D5" s="63">
        <f t="shared" ref="D5:D7" si="0">IF(C5&gt;=$C$13,$D$13,IF(C5&gt;=$C$12,$D$12,IF(C5&gt;=$C$11,$D$11,0)))</f>
        <v>0.1</v>
      </c>
      <c r="E5" s="64">
        <f t="shared" ref="E5:E7" si="1">C5*D5</f>
        <v>360</v>
      </c>
      <c r="F5" s="62">
        <v>2400</v>
      </c>
      <c r="G5" s="63">
        <f t="shared" ref="G5:G7" si="2">IF(F5&gt;=$C$13,$D$13,IF(F5&gt;=$C$12,$D$12,IF(F5&gt;=$C$11,$D$11,0)))</f>
        <v>0.1</v>
      </c>
      <c r="H5" s="64">
        <f t="shared" ref="H5:H7" si="3">F5*G5</f>
        <v>240</v>
      </c>
      <c r="I5" s="62">
        <v>300</v>
      </c>
      <c r="J5" s="63">
        <f t="shared" ref="J5:J7" si="4">IF(I5&gt;=$C$13,$D$13,IF(I5&gt;=$C$12,$D$12,IF(I5&gt;=$C$11,$D$11,0)))</f>
        <v>0</v>
      </c>
      <c r="K5" s="64">
        <f t="shared" ref="K5:K7" si="5">I5*J5</f>
        <v>0</v>
      </c>
      <c r="L5" s="65">
        <f t="shared" ref="L5:L7" si="6">C5+F5+I5</f>
        <v>6300</v>
      </c>
      <c r="M5" s="66">
        <f t="shared" ref="M5:M8" si="7">N5/L5</f>
        <v>9.5238095238095233E-2</v>
      </c>
      <c r="N5" s="67">
        <f t="shared" ref="N5:N7" si="8">E5+H5+K5</f>
        <v>600</v>
      </c>
    </row>
    <row r="6" spans="2:14" x14ac:dyDescent="0.3">
      <c r="B6" s="61" t="s">
        <v>34</v>
      </c>
      <c r="C6" s="62">
        <v>8400</v>
      </c>
      <c r="D6" s="63">
        <f t="shared" si="0"/>
        <v>0.15</v>
      </c>
      <c r="E6" s="64">
        <f t="shared" si="1"/>
        <v>1260</v>
      </c>
      <c r="F6" s="62">
        <v>800</v>
      </c>
      <c r="G6" s="63">
        <f t="shared" si="2"/>
        <v>0</v>
      </c>
      <c r="H6" s="64">
        <f t="shared" si="3"/>
        <v>0</v>
      </c>
      <c r="I6" s="62">
        <v>5600</v>
      </c>
      <c r="J6" s="63">
        <f t="shared" si="4"/>
        <v>0.15</v>
      </c>
      <c r="K6" s="64">
        <f t="shared" si="5"/>
        <v>840</v>
      </c>
      <c r="L6" s="65">
        <f t="shared" si="6"/>
        <v>14800</v>
      </c>
      <c r="M6" s="66">
        <f t="shared" si="7"/>
        <v>0.14189189189189189</v>
      </c>
      <c r="N6" s="67">
        <f t="shared" si="8"/>
        <v>2100</v>
      </c>
    </row>
    <row r="7" spans="2:14" ht="15" thickBot="1" x14ac:dyDescent="0.35">
      <c r="B7" s="68" t="s">
        <v>35</v>
      </c>
      <c r="C7" s="69">
        <v>2500</v>
      </c>
      <c r="D7" s="70">
        <f t="shared" si="0"/>
        <v>0.1</v>
      </c>
      <c r="E7" s="71">
        <f t="shared" si="1"/>
        <v>250</v>
      </c>
      <c r="F7" s="69">
        <v>1500</v>
      </c>
      <c r="G7" s="70">
        <f t="shared" si="2"/>
        <v>0.05</v>
      </c>
      <c r="H7" s="71">
        <f t="shared" si="3"/>
        <v>75</v>
      </c>
      <c r="I7" s="69">
        <v>600</v>
      </c>
      <c r="J7" s="70">
        <f t="shared" si="4"/>
        <v>0</v>
      </c>
      <c r="K7" s="71">
        <f t="shared" si="5"/>
        <v>0</v>
      </c>
      <c r="L7" s="72">
        <f t="shared" si="6"/>
        <v>4600</v>
      </c>
      <c r="M7" s="73">
        <f t="shared" si="7"/>
        <v>7.0652173913043473E-2</v>
      </c>
      <c r="N7" s="74">
        <f t="shared" si="8"/>
        <v>325</v>
      </c>
    </row>
    <row r="8" spans="2:14" ht="15.6" thickTop="1" thickBot="1" x14ac:dyDescent="0.35">
      <c r="B8" s="75" t="s">
        <v>36</v>
      </c>
      <c r="C8" s="76">
        <f>SUM(C4:C7)</f>
        <v>19000</v>
      </c>
      <c r="D8" s="77">
        <f>E8/C8</f>
        <v>0.13394736842105262</v>
      </c>
      <c r="E8" s="78">
        <f>SUM(E4:E7)</f>
        <v>2545</v>
      </c>
      <c r="F8" s="76">
        <f>SUM(F4:F7)</f>
        <v>10900</v>
      </c>
      <c r="G8" s="77">
        <f>H8/F8</f>
        <v>0.11422018348623854</v>
      </c>
      <c r="H8" s="78">
        <f>SUM(H4:H7)</f>
        <v>1245</v>
      </c>
      <c r="I8" s="76">
        <f>SUM(I4:I7)</f>
        <v>7700</v>
      </c>
      <c r="J8" s="77">
        <f>K8/I8</f>
        <v>0.11688311688311688</v>
      </c>
      <c r="K8" s="78">
        <f>SUM(K4:K7)</f>
        <v>900</v>
      </c>
      <c r="L8" s="76">
        <f>SUM(L4:L7)</f>
        <v>37600</v>
      </c>
      <c r="M8" s="77">
        <f t="shared" si="7"/>
        <v>0.1247340425531915</v>
      </c>
      <c r="N8" s="78">
        <f>SUM(N4:N7)</f>
        <v>4690</v>
      </c>
    </row>
    <row r="9" spans="2:14" ht="15.6" thickTop="1" thickBot="1" x14ac:dyDescent="0.35"/>
    <row r="10" spans="2:14" ht="15.6" thickTop="1" thickBot="1" x14ac:dyDescent="0.35">
      <c r="C10" s="79" t="s">
        <v>11</v>
      </c>
      <c r="D10" s="80" t="s">
        <v>37</v>
      </c>
    </row>
    <row r="11" spans="2:14" ht="15" thickTop="1" x14ac:dyDescent="0.3">
      <c r="B11" s="54" t="s">
        <v>38</v>
      </c>
      <c r="C11" s="81">
        <v>1000</v>
      </c>
      <c r="D11" s="82">
        <v>0.05</v>
      </c>
    </row>
    <row r="12" spans="2:14" x14ac:dyDescent="0.3">
      <c r="B12" s="61" t="s">
        <v>38</v>
      </c>
      <c r="C12" s="83">
        <v>2000</v>
      </c>
      <c r="D12" s="84">
        <v>0.1</v>
      </c>
    </row>
    <row r="13" spans="2:14" ht="15" thickBot="1" x14ac:dyDescent="0.35">
      <c r="B13" s="68" t="s">
        <v>38</v>
      </c>
      <c r="C13" s="85">
        <v>4000</v>
      </c>
      <c r="D13" s="86">
        <v>0.15</v>
      </c>
    </row>
    <row r="14" spans="2:14" ht="15" thickTop="1" x14ac:dyDescent="0.3"/>
    <row r="40" spans="2:2" x14ac:dyDescent="0.3">
      <c r="B40" t="s">
        <v>40</v>
      </c>
    </row>
    <row r="42" spans="2:2" x14ac:dyDescent="0.3">
      <c r="B42" t="s">
        <v>41</v>
      </c>
    </row>
  </sheetData>
  <mergeCells count="4"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  <ignoredErrors>
    <ignoredError sqref="D8 G8 J8 M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B32" sqref="B32"/>
    </sheetView>
  </sheetViews>
  <sheetFormatPr baseColWidth="10" defaultColWidth="9.109375" defaultRowHeight="14.4" x14ac:dyDescent="0.3"/>
  <cols>
    <col min="2" max="6" width="12.6640625" customWidth="1"/>
    <col min="7" max="7" width="3.33203125" customWidth="1"/>
    <col min="8" max="10" width="12.6640625" customWidth="1"/>
  </cols>
  <sheetData>
    <row r="1" spans="2:10" ht="15" thickBot="1" x14ac:dyDescent="0.35"/>
    <row r="2" spans="2:10" ht="32.25" customHeight="1" thickTop="1" thickBot="1" x14ac:dyDescent="0.35">
      <c r="B2" s="30" t="s">
        <v>22</v>
      </c>
      <c r="C2" s="31" t="s">
        <v>21</v>
      </c>
      <c r="D2" s="31" t="s">
        <v>16</v>
      </c>
      <c r="E2" s="31" t="s">
        <v>17</v>
      </c>
      <c r="F2" s="33" t="s">
        <v>18</v>
      </c>
      <c r="G2" s="36"/>
      <c r="H2" s="30" t="s">
        <v>19</v>
      </c>
      <c r="I2" s="31" t="s">
        <v>20</v>
      </c>
      <c r="J2" s="32" t="s">
        <v>23</v>
      </c>
    </row>
    <row r="3" spans="2:10" ht="15" thickTop="1" x14ac:dyDescent="0.3">
      <c r="B3" s="28">
        <v>4.5</v>
      </c>
      <c r="C3" s="29">
        <f>2.5%*B3</f>
        <v>0.1125</v>
      </c>
      <c r="D3" s="29">
        <f>B3-C3</f>
        <v>4.3875000000000002</v>
      </c>
      <c r="E3" s="29">
        <f>D3/1.2</f>
        <v>3.6562500000000004</v>
      </c>
      <c r="F3" s="34">
        <v>0.06</v>
      </c>
      <c r="G3" s="35"/>
      <c r="H3" s="28">
        <f>E3*1/F3</f>
        <v>60.937500000000007</v>
      </c>
      <c r="I3" s="29">
        <f>H3*3</f>
        <v>182.81250000000003</v>
      </c>
      <c r="J3" s="38">
        <f>I3*23</f>
        <v>4204.6875000000009</v>
      </c>
    </row>
    <row r="4" spans="2:10" x14ac:dyDescent="0.3">
      <c r="B4" s="25">
        <v>5</v>
      </c>
      <c r="C4" s="29">
        <f t="shared" ref="C4:C12" si="0">2.5%*B4</f>
        <v>0.125</v>
      </c>
      <c r="D4" s="29">
        <f t="shared" ref="D4:D12" si="1">B4-C4</f>
        <v>4.875</v>
      </c>
      <c r="E4" s="29">
        <f t="shared" ref="E4:F12" si="2">D4/1.2</f>
        <v>4.0625</v>
      </c>
      <c r="F4" s="34">
        <v>0.06</v>
      </c>
      <c r="G4" s="35"/>
      <c r="H4" s="28">
        <f t="shared" ref="H4:H12" si="3">E4*1/F4</f>
        <v>67.708333333333343</v>
      </c>
      <c r="I4" s="29">
        <f t="shared" ref="I4:I12" si="4">H4*3</f>
        <v>203.12500000000003</v>
      </c>
      <c r="J4" s="38">
        <f t="shared" ref="J4:J12" si="5">I4*23</f>
        <v>4671.8750000000009</v>
      </c>
    </row>
    <row r="5" spans="2:10" x14ac:dyDescent="0.3">
      <c r="B5" s="25">
        <v>5.5</v>
      </c>
      <c r="C5" s="29">
        <f t="shared" si="0"/>
        <v>0.13750000000000001</v>
      </c>
      <c r="D5" s="29">
        <f t="shared" si="1"/>
        <v>5.3624999999999998</v>
      </c>
      <c r="E5" s="29">
        <f t="shared" si="2"/>
        <v>4.46875</v>
      </c>
      <c r="F5" s="34">
        <v>0.06</v>
      </c>
      <c r="G5" s="35"/>
      <c r="H5" s="28">
        <f t="shared" si="3"/>
        <v>74.479166666666671</v>
      </c>
      <c r="I5" s="29">
        <f t="shared" si="4"/>
        <v>223.4375</v>
      </c>
      <c r="J5" s="38">
        <f t="shared" si="5"/>
        <v>5139.0625</v>
      </c>
    </row>
    <row r="6" spans="2:10" x14ac:dyDescent="0.3">
      <c r="B6" s="25">
        <v>6</v>
      </c>
      <c r="C6" s="29">
        <f t="shared" si="0"/>
        <v>0.15000000000000002</v>
      </c>
      <c r="D6" s="29">
        <f t="shared" si="1"/>
        <v>5.85</v>
      </c>
      <c r="E6" s="29">
        <f t="shared" si="2"/>
        <v>4.875</v>
      </c>
      <c r="F6" s="34">
        <v>0.06</v>
      </c>
      <c r="G6" s="35"/>
      <c r="H6" s="28">
        <f t="shared" si="3"/>
        <v>81.25</v>
      </c>
      <c r="I6" s="29">
        <f t="shared" si="4"/>
        <v>243.75</v>
      </c>
      <c r="J6" s="38">
        <f t="shared" si="5"/>
        <v>5606.25</v>
      </c>
    </row>
    <row r="7" spans="2:10" x14ac:dyDescent="0.3">
      <c r="B7" s="45">
        <v>6.5</v>
      </c>
      <c r="C7" s="43">
        <f t="shared" si="0"/>
        <v>0.16250000000000001</v>
      </c>
      <c r="D7" s="43">
        <f t="shared" si="1"/>
        <v>6.3375000000000004</v>
      </c>
      <c r="E7" s="43">
        <f t="shared" si="2"/>
        <v>5.2812500000000009</v>
      </c>
      <c r="F7" s="43">
        <v>0.06</v>
      </c>
      <c r="G7" s="35"/>
      <c r="H7" s="42">
        <f t="shared" si="3"/>
        <v>88.020833333333357</v>
      </c>
      <c r="I7" s="43">
        <f t="shared" si="4"/>
        <v>264.06250000000006</v>
      </c>
      <c r="J7" s="44">
        <f t="shared" si="5"/>
        <v>6073.4375000000009</v>
      </c>
    </row>
    <row r="8" spans="2:10" x14ac:dyDescent="0.3">
      <c r="B8" s="25">
        <v>7</v>
      </c>
      <c r="C8" s="29">
        <f t="shared" si="0"/>
        <v>0.17500000000000002</v>
      </c>
      <c r="D8" s="29">
        <f t="shared" si="1"/>
        <v>6.8250000000000002</v>
      </c>
      <c r="E8" s="29">
        <f t="shared" si="2"/>
        <v>5.6875</v>
      </c>
      <c r="F8" s="34">
        <v>0.06</v>
      </c>
      <c r="G8" s="35"/>
      <c r="H8" s="28">
        <f t="shared" si="3"/>
        <v>94.791666666666671</v>
      </c>
      <c r="I8" s="29">
        <f t="shared" si="4"/>
        <v>284.375</v>
      </c>
      <c r="J8" s="38">
        <f t="shared" si="5"/>
        <v>6540.625</v>
      </c>
    </row>
    <row r="9" spans="2:10" x14ac:dyDescent="0.3">
      <c r="B9" s="25">
        <v>7.5</v>
      </c>
      <c r="C9" s="29">
        <f t="shared" si="0"/>
        <v>0.1875</v>
      </c>
      <c r="D9" s="29">
        <f t="shared" si="1"/>
        <v>7.3125</v>
      </c>
      <c r="E9" s="29">
        <f t="shared" si="2"/>
        <v>6.09375</v>
      </c>
      <c r="F9" s="34">
        <v>0.06</v>
      </c>
      <c r="G9" s="35"/>
      <c r="H9" s="28">
        <f t="shared" si="3"/>
        <v>101.5625</v>
      </c>
      <c r="I9" s="29">
        <f t="shared" si="4"/>
        <v>304.6875</v>
      </c>
      <c r="J9" s="38">
        <f t="shared" si="5"/>
        <v>7007.8125</v>
      </c>
    </row>
    <row r="10" spans="2:10" x14ac:dyDescent="0.3">
      <c r="B10" s="25">
        <v>8</v>
      </c>
      <c r="C10" s="29">
        <f t="shared" si="0"/>
        <v>0.2</v>
      </c>
      <c r="D10" s="29">
        <f t="shared" si="1"/>
        <v>7.8</v>
      </c>
      <c r="E10" s="29">
        <f t="shared" si="2"/>
        <v>6.5</v>
      </c>
      <c r="F10" s="34">
        <v>0.06</v>
      </c>
      <c r="G10" s="35"/>
      <c r="H10" s="28">
        <f t="shared" si="3"/>
        <v>108.33333333333334</v>
      </c>
      <c r="I10" s="29">
        <f t="shared" si="4"/>
        <v>325</v>
      </c>
      <c r="J10" s="38">
        <f t="shared" si="5"/>
        <v>7475</v>
      </c>
    </row>
    <row r="11" spans="2:10" x14ac:dyDescent="0.3">
      <c r="B11" s="25">
        <v>8.5</v>
      </c>
      <c r="C11" s="29">
        <f t="shared" si="0"/>
        <v>0.21250000000000002</v>
      </c>
      <c r="D11" s="29">
        <f t="shared" si="1"/>
        <v>8.2874999999999996</v>
      </c>
      <c r="E11" s="29">
        <f t="shared" si="2"/>
        <v>6.90625</v>
      </c>
      <c r="F11" s="34">
        <v>0.06</v>
      </c>
      <c r="G11" s="35"/>
      <c r="H11" s="28">
        <f t="shared" si="3"/>
        <v>115.10416666666667</v>
      </c>
      <c r="I11" s="29">
        <f t="shared" si="4"/>
        <v>345.3125</v>
      </c>
      <c r="J11" s="38">
        <f t="shared" si="5"/>
        <v>7942.1875</v>
      </c>
    </row>
    <row r="12" spans="2:10" ht="15" thickBot="1" x14ac:dyDescent="0.35">
      <c r="B12" s="26">
        <v>9</v>
      </c>
      <c r="C12" s="27">
        <f t="shared" si="0"/>
        <v>0.22500000000000001</v>
      </c>
      <c r="D12" s="27">
        <f t="shared" si="1"/>
        <v>8.7750000000000004</v>
      </c>
      <c r="E12" s="27">
        <f t="shared" si="2"/>
        <v>7.3125000000000009</v>
      </c>
      <c r="F12" s="37">
        <v>0.06</v>
      </c>
      <c r="G12" s="35"/>
      <c r="H12" s="39">
        <f t="shared" si="3"/>
        <v>121.87500000000001</v>
      </c>
      <c r="I12" s="40">
        <f t="shared" si="4"/>
        <v>365.62500000000006</v>
      </c>
      <c r="J12" s="41">
        <f t="shared" si="5"/>
        <v>8409.3750000000018</v>
      </c>
    </row>
    <row r="13" spans="2:10" ht="15" thickTop="1" x14ac:dyDescent="0.3"/>
    <row r="30" spans="2:2" x14ac:dyDescent="0.3">
      <c r="B30" t="s">
        <v>42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</vt:lpstr>
      <vt:lpstr>Exercice 2</vt:lpstr>
      <vt:lpstr>Exercice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2015-11-20T21:29:53Z</dcterms:modified>
</cp:coreProperties>
</file>